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iac\Downloads\"/>
    </mc:Choice>
  </mc:AlternateContent>
  <xr:revisionPtr revIDLastSave="0" documentId="13_ncr:1_{0370DC9E-5FA3-4EC2-8E22-7D6FE294DF7D}" xr6:coauthVersionLast="45" xr6:coauthVersionMax="45" xr10:uidLastSave="{00000000-0000-0000-0000-000000000000}"/>
  <workbookProtection workbookAlgorithmName="SHA-512" workbookHashValue="hWj6+MSRl2Oki4xH9mUpLoSIxMw+XlT+In7C00MWr1Hudj1bM6GrSmvZ+8C4FYwwphxJdmXjANyXCUzw9Lw1xQ==" workbookSaltValue="dT0w5MEtHif5WerdO1Rg4w==" workbookSpinCount="100000" lockStructure="1"/>
  <bookViews>
    <workbookView xWindow="-110" yWindow="-110" windowWidth="19420" windowHeight="10420" xr2:uid="{00000000-000D-0000-FFFF-FFFF00000000}"/>
  </bookViews>
  <sheets>
    <sheet name="ACGs" sheetId="5" r:id="rId1"/>
  </sheets>
  <definedNames>
    <definedName name="_xlnm.Print_Area" localSheetId="0">ACGs!$A$1:$H$189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" i="5" l="1"/>
  <c r="D184" i="5" l="1"/>
  <c r="D82" i="5"/>
  <c r="D21" i="5"/>
  <c r="B3" i="5"/>
  <c r="D20" i="5" l="1"/>
  <c r="H151" i="5"/>
  <c r="H36" i="5"/>
  <c r="H162" i="5" l="1"/>
  <c r="H168" i="5"/>
  <c r="H173" i="5"/>
  <c r="H178" i="5"/>
  <c r="H115" i="5"/>
  <c r="H147" i="5"/>
  <c r="H50" i="5"/>
  <c r="H139" i="5"/>
  <c r="H131" i="5"/>
  <c r="H99" i="5"/>
  <c r="H107" i="5"/>
  <c r="H55" i="5"/>
  <c r="H75" i="5"/>
  <c r="H68" i="5"/>
  <c r="H44" i="5"/>
  <c r="H13" i="5"/>
  <c r="H7" i="5"/>
  <c r="H182" i="5" l="1"/>
  <c r="H80" i="5"/>
  <c r="H19" i="5"/>
  <c r="F183" i="5" l="1"/>
  <c r="D188" i="5" s="1"/>
  <c r="G184" i="5"/>
  <c r="B188" i="5" s="1"/>
  <c r="C188" i="5" s="1"/>
  <c r="E183" i="5"/>
  <c r="E81" i="5"/>
  <c r="F187" i="5" s="1"/>
  <c r="E82" i="5"/>
  <c r="F81" i="5"/>
  <c r="D187" i="5" s="1"/>
  <c r="G82" i="5"/>
  <c r="E20" i="5"/>
  <c r="F186" i="5" s="1"/>
  <c r="G21" i="5"/>
  <c r="F20" i="5"/>
  <c r="D186" i="5" s="1"/>
  <c r="E21" i="5"/>
  <c r="E184" i="5"/>
  <c r="E188" i="5" s="1"/>
  <c r="B187" i="5"/>
  <c r="C187" i="5" s="1"/>
  <c r="B186" i="5"/>
  <c r="C186" i="5" s="1"/>
  <c r="D189" i="5" l="1"/>
  <c r="E187" i="5"/>
  <c r="F188" i="5"/>
  <c r="E186" i="5"/>
  <c r="B189" i="5"/>
  <c r="C189" i="5"/>
  <c r="E189" i="5" l="1"/>
  <c r="G189" i="5" s="1"/>
</calcChain>
</file>

<file path=xl/sharedStrings.xml><?xml version="1.0" encoding="utf-8"?>
<sst xmlns="http://schemas.openxmlformats.org/spreadsheetml/2006/main" count="243" uniqueCount="151">
  <si>
    <t>Nome</t>
  </si>
  <si>
    <t>Matrícula</t>
  </si>
  <si>
    <t>Bloco A</t>
  </si>
  <si>
    <t>Bloco B</t>
  </si>
  <si>
    <t>Bloco C</t>
  </si>
  <si>
    <t>Modalidade ou Atividade</t>
  </si>
  <si>
    <t>Carga Horária equivalente</t>
  </si>
  <si>
    <t>Carga Horária</t>
  </si>
  <si>
    <t>Total CH</t>
  </si>
  <si>
    <t>Descrição Comprovação</t>
  </si>
  <si>
    <t>Ano</t>
  </si>
  <si>
    <t>Semestre</t>
  </si>
  <si>
    <t>CONJUNTO A</t>
  </si>
  <si>
    <t>30 h por oficina</t>
  </si>
  <si>
    <t>Total Bloco A</t>
  </si>
  <si>
    <t>CONJUNTO B</t>
  </si>
  <si>
    <t>Total Bloco B</t>
  </si>
  <si>
    <t>CONJUNTO C</t>
  </si>
  <si>
    <t>Total Bloco C</t>
  </si>
  <si>
    <t>de participação)</t>
  </si>
  <si>
    <t>(certificado de</t>
  </si>
  <si>
    <t>Transdisciplinares</t>
  </si>
  <si>
    <t xml:space="preserve">Oficinas </t>
  </si>
  <si>
    <t>de viagem</t>
  </si>
  <si>
    <t>5 h por dia</t>
  </si>
  <si>
    <t xml:space="preserve"> (certificado </t>
  </si>
  <si>
    <t>Viagens de estudos</t>
  </si>
  <si>
    <t xml:space="preserve"> (certificado de</t>
  </si>
  <si>
    <t>cursos e mini-cursos</t>
  </si>
  <si>
    <t>palestras oficinas,</t>
  </si>
  <si>
    <t>congressos,</t>
  </si>
  <si>
    <t>em Eventos:</t>
  </si>
  <si>
    <t xml:space="preserve">Participação </t>
  </si>
  <si>
    <t>do evento)</t>
  </si>
  <si>
    <t>ou 3 h por dia</t>
  </si>
  <si>
    <t xml:space="preserve"> do evento </t>
  </si>
  <si>
    <t>(Carga horária</t>
  </si>
  <si>
    <t>Participante</t>
  </si>
  <si>
    <t xml:space="preserve">Ouvinte/  </t>
  </si>
  <si>
    <t>apresentação)</t>
  </si>
  <si>
    <t xml:space="preserve"> (5 h por </t>
  </si>
  <si>
    <t>oral</t>
  </si>
  <si>
    <t>Apresentação</t>
  </si>
  <si>
    <t xml:space="preserve">painel/banner </t>
  </si>
  <si>
    <t xml:space="preserve">Apresentação </t>
  </si>
  <si>
    <t>por evento)</t>
  </si>
  <si>
    <t>(certificado e ou</t>
  </si>
  <si>
    <t>cópia da publicação,</t>
  </si>
  <si>
    <t xml:space="preserve">contendo nome, </t>
  </si>
  <si>
    <t>trabalho)</t>
  </si>
  <si>
    <t>trabalhos)</t>
  </si>
  <si>
    <t>ou emitida pelo</t>
  </si>
  <si>
    <t xml:space="preserve">via portal </t>
  </si>
  <si>
    <t>(comprovação</t>
  </si>
  <si>
    <t>em disciplina</t>
  </si>
  <si>
    <t xml:space="preserve">Monitoria </t>
  </si>
  <si>
    <t>2 meses</t>
  </si>
  <si>
    <t>5 h para cada</t>
  </si>
  <si>
    <t>seja registrado)</t>
  </si>
  <si>
    <t xml:space="preserve">caso este não </t>
  </si>
  <si>
    <t>do projeto,</t>
  </si>
  <si>
    <t>pelo coordenador</t>
  </si>
  <si>
    <t>via portal ou emitida</t>
  </si>
  <si>
    <t xml:space="preserve"> (comprovação</t>
  </si>
  <si>
    <r>
      <rPr>
        <b/>
        <sz val="11"/>
        <color theme="1"/>
        <rFont val="Calibri"/>
        <family val="2"/>
        <scheme val="minor"/>
      </rPr>
      <t>Projeto de Ensino</t>
    </r>
    <r>
      <rPr>
        <sz val="11"/>
        <color theme="1"/>
        <rFont val="Calibri"/>
        <family val="2"/>
        <scheme val="minor"/>
      </rPr>
      <t xml:space="preserve"> </t>
    </r>
  </si>
  <si>
    <t>Projeto de Extensão</t>
  </si>
  <si>
    <t>Projeto de Pesquisa</t>
  </si>
  <si>
    <t xml:space="preserve">Participação em órgãos </t>
  </si>
  <si>
    <t xml:space="preserve">colegiados, comissões e </t>
  </si>
  <si>
    <t xml:space="preserve">(portaria de nomeação, </t>
  </si>
  <si>
    <t>declaração dos</t>
  </si>
  <si>
    <t>diretorias acadêmicas)</t>
  </si>
  <si>
    <t xml:space="preserve"> colegiados e/ou</t>
  </si>
  <si>
    <t>da atividade)</t>
  </si>
  <si>
    <t>Extracurriculares</t>
  </si>
  <si>
    <t xml:space="preserve">Estágios </t>
  </si>
  <si>
    <t>15 h de estágio</t>
  </si>
  <si>
    <t xml:space="preserve">5 h para cada </t>
  </si>
  <si>
    <t>intercâmbio</t>
  </si>
  <si>
    <t>2 h por mês de</t>
  </si>
  <si>
    <t>de proficiência</t>
  </si>
  <si>
    <t>5h por teste</t>
  </si>
  <si>
    <t xml:space="preserve"> em outras IES </t>
  </si>
  <si>
    <t xml:space="preserve"> intercâmbios </t>
  </si>
  <si>
    <t xml:space="preserve">Participação em </t>
  </si>
  <si>
    <t xml:space="preserve"> idiomas, software,etc.</t>
  </si>
  <si>
    <t xml:space="preserve">Cursos de capacitação: </t>
  </si>
  <si>
    <t xml:space="preserve"> instituições afins</t>
  </si>
  <si>
    <t>em outros cursos ou</t>
  </si>
  <si>
    <t xml:space="preserve">Disciplinas cursadas </t>
  </si>
  <si>
    <t>institucionais</t>
  </si>
  <si>
    <t xml:space="preserve"> concursos ou desafios</t>
  </si>
  <si>
    <t>Participação em</t>
  </si>
  <si>
    <t xml:space="preserve">5 h por cada </t>
  </si>
  <si>
    <t>Carga Horária Total</t>
  </si>
  <si>
    <t>horas</t>
  </si>
  <si>
    <t>Faltam</t>
  </si>
  <si>
    <t>,</t>
  </si>
  <si>
    <t xml:space="preserve">e movimentos estudantis </t>
  </si>
  <si>
    <t>Relatório de ACGs - Curso de Arquitetura e Urbanismo - UFSM/CS</t>
  </si>
  <si>
    <t>Data</t>
  </si>
  <si>
    <t>prof. responsável)</t>
  </si>
  <si>
    <t>do projeto, caso</t>
  </si>
  <si>
    <t>não seja registrado)</t>
  </si>
  <si>
    <t>Nº cert.</t>
  </si>
  <si>
    <t>(2 h por</t>
  </si>
  <si>
    <t xml:space="preserve"> banner)</t>
  </si>
  <si>
    <r>
      <rPr>
        <b/>
        <sz val="11"/>
        <color theme="1"/>
        <rFont val="Calibri"/>
        <family val="2"/>
        <scheme val="minor"/>
      </rPr>
      <t xml:space="preserve">Resumo            </t>
    </r>
    <r>
      <rPr>
        <sz val="11"/>
        <color theme="1"/>
        <rFont val="Calibri"/>
        <family val="2"/>
        <scheme val="minor"/>
      </rPr>
      <t xml:space="preserve">   </t>
    </r>
  </si>
  <si>
    <t xml:space="preserve"> (3 h por</t>
  </si>
  <si>
    <t>Publicação</t>
  </si>
  <si>
    <t xml:space="preserve"> de trabalhos </t>
  </si>
  <si>
    <t>Artigo</t>
  </si>
  <si>
    <t xml:space="preserve"> Completos </t>
  </si>
  <si>
    <t>periodicidade)</t>
  </si>
  <si>
    <t xml:space="preserve">5 h por </t>
  </si>
  <si>
    <t>semestre</t>
  </si>
  <si>
    <t xml:space="preserve">15h </t>
  </si>
  <si>
    <t>comprovadas</t>
  </si>
  <si>
    <t>comprovadas/</t>
  </si>
  <si>
    <t>5h por concurso</t>
  </si>
  <si>
    <t>bolsas e projetos</t>
  </si>
  <si>
    <t xml:space="preserve">( 5 h </t>
  </si>
  <si>
    <t>ACGA1AU</t>
  </si>
  <si>
    <t>ACGA2AU</t>
  </si>
  <si>
    <t>ACGB11AU</t>
  </si>
  <si>
    <t>ACGB12AU</t>
  </si>
  <si>
    <t>ACGB13AU</t>
  </si>
  <si>
    <t>ACGB14AU</t>
  </si>
  <si>
    <t>ACGB21AU</t>
  </si>
  <si>
    <t>ACGB22AU</t>
  </si>
  <si>
    <t>ACGC1AU</t>
  </si>
  <si>
    <t>ACGC2AU</t>
  </si>
  <si>
    <t>ACGC3AU</t>
  </si>
  <si>
    <t>ACGC4AU</t>
  </si>
  <si>
    <t>ACGC5AU</t>
  </si>
  <si>
    <t>ACGC6AU</t>
  </si>
  <si>
    <t>ACGC7AU</t>
  </si>
  <si>
    <t>ACGC8AU</t>
  </si>
  <si>
    <t>ACGC9AU</t>
  </si>
  <si>
    <t>ACGC10AU</t>
  </si>
  <si>
    <t>ACGC11AU</t>
  </si>
  <si>
    <t>Ano de Ingresso na UFSM</t>
  </si>
  <si>
    <t>Mínimo</t>
  </si>
  <si>
    <t>Máximo</t>
  </si>
  <si>
    <t>BLOCO A</t>
  </si>
  <si>
    <t>BLOCO B</t>
  </si>
  <si>
    <t xml:space="preserve">BLOCO C </t>
  </si>
  <si>
    <t>Excesso</t>
  </si>
  <si>
    <t>2000xyyyyy</t>
  </si>
  <si>
    <t>XXXXXX</t>
  </si>
  <si>
    <t>Organização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</si>
</sst>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2" borderId="2" xfId="0" applyFill="1" applyBorder="1" applyAlignment="1" applyProtection="1">
      <alignment horizontal="center"/>
      <protection locked="0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24" xfId="0" applyBorder="1" applyProtection="1"/>
    <xf numFmtId="0" fontId="0" fillId="0" borderId="32" xfId="0" applyBorder="1" applyProtection="1"/>
    <xf numFmtId="0" fontId="0" fillId="0" borderId="24" xfId="0" applyBorder="1" applyAlignment="1" applyProtection="1">
      <alignment horizontal="center"/>
    </xf>
    <xf numFmtId="0" fontId="0" fillId="0" borderId="0" xfId="0" applyAlignment="1" applyProtection="1">
      <alignment shrinkToFit="1"/>
    </xf>
    <xf numFmtId="1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6" borderId="32" xfId="0" applyFont="1" applyFill="1" applyBorder="1" applyAlignment="1" applyProtection="1">
      <alignment horizontal="center"/>
    </xf>
    <xf numFmtId="0" fontId="0" fillId="6" borderId="15" xfId="0" applyFill="1" applyBorder="1" applyAlignment="1" applyProtection="1">
      <alignment horizontal="center" vertical="center"/>
    </xf>
    <xf numFmtId="0" fontId="0" fillId="6" borderId="16" xfId="0" applyFill="1" applyBorder="1" applyAlignment="1" applyProtection="1">
      <alignment horizontal="center" vertical="center"/>
    </xf>
    <xf numFmtId="0" fontId="0" fillId="6" borderId="7" xfId="0" applyFill="1" applyBorder="1" applyAlignment="1" applyProtection="1">
      <alignment horizontal="center"/>
    </xf>
    <xf numFmtId="0" fontId="0" fillId="6" borderId="31" xfId="0" applyFill="1" applyBorder="1" applyAlignment="1" applyProtection="1"/>
    <xf numFmtId="0" fontId="0" fillId="6" borderId="31" xfId="0" applyFill="1" applyBorder="1" applyAlignment="1" applyProtection="1">
      <alignment horizontal="center"/>
    </xf>
    <xf numFmtId="0" fontId="0" fillId="4" borderId="24" xfId="0" applyFill="1" applyBorder="1" applyAlignment="1" applyProtection="1"/>
    <xf numFmtId="0" fontId="0" fillId="4" borderId="25" xfId="0" applyFill="1" applyBorder="1" applyAlignment="1" applyProtection="1"/>
    <xf numFmtId="0" fontId="0" fillId="4" borderId="25" xfId="0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1" fillId="3" borderId="19" xfId="0" applyFont="1" applyFill="1" applyBorder="1" applyAlignment="1" applyProtection="1">
      <alignment horizontal="center" vertical="center" wrapText="1"/>
    </xf>
    <xf numFmtId="0" fontId="0" fillId="3" borderId="19" xfId="0" applyFill="1" applyBorder="1" applyAlignment="1" applyProtection="1">
      <alignment horizontal="center" vertical="center" wrapText="1"/>
    </xf>
    <xf numFmtId="0" fontId="0" fillId="3" borderId="2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Protection="1"/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6" xfId="0" applyFont="1" applyFill="1" applyBorder="1" applyAlignment="1" applyProtection="1">
      <alignment horizontal="center"/>
    </xf>
    <xf numFmtId="0" fontId="0" fillId="4" borderId="16" xfId="0" applyFill="1" applyBorder="1" applyProtection="1"/>
    <xf numFmtId="0" fontId="0" fillId="4" borderId="16" xfId="0" applyFill="1" applyBorder="1" applyAlignment="1" applyProtection="1">
      <alignment horizontal="center" vertical="center" wrapText="1"/>
    </xf>
    <xf numFmtId="0" fontId="0" fillId="4" borderId="17" xfId="0" applyFill="1" applyBorder="1" applyAlignment="1" applyProtection="1">
      <alignment horizontal="center" vertical="center" wrapText="1"/>
    </xf>
    <xf numFmtId="0" fontId="0" fillId="6" borderId="18" xfId="0" applyFill="1" applyBorder="1" applyAlignment="1" applyProtection="1"/>
    <xf numFmtId="0" fontId="0" fillId="6" borderId="21" xfId="0" applyFill="1" applyBorder="1" applyAlignment="1" applyProtection="1">
      <alignment horizontal="center"/>
    </xf>
    <xf numFmtId="0" fontId="0" fillId="6" borderId="19" xfId="0" applyFill="1" applyBorder="1" applyAlignment="1" applyProtection="1">
      <alignment horizontal="center" vertical="center" wrapText="1"/>
    </xf>
    <xf numFmtId="0" fontId="1" fillId="6" borderId="32" xfId="0" applyFont="1" applyFill="1" applyBorder="1" applyProtection="1"/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6" borderId="12" xfId="0" applyFill="1" applyBorder="1" applyAlignment="1" applyProtection="1"/>
    <xf numFmtId="0" fontId="0" fillId="0" borderId="3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4" borderId="12" xfId="0" applyFill="1" applyBorder="1" applyAlignment="1" applyProtection="1">
      <alignment horizontal="right"/>
    </xf>
    <xf numFmtId="0" fontId="0" fillId="4" borderId="8" xfId="0" applyFill="1" applyBorder="1" applyAlignment="1" applyProtection="1">
      <alignment horizontal="center"/>
    </xf>
    <xf numFmtId="0" fontId="0" fillId="4" borderId="12" xfId="0" applyFill="1" applyBorder="1" applyProtection="1"/>
    <xf numFmtId="0" fontId="0" fillId="6" borderId="13" xfId="0" applyFill="1" applyBorder="1" applyAlignment="1" applyProtection="1">
      <alignment horizontal="right"/>
    </xf>
    <xf numFmtId="0" fontId="0" fillId="6" borderId="9" xfId="0" applyFill="1" applyBorder="1" applyAlignment="1" applyProtection="1">
      <alignment horizontal="center"/>
    </xf>
    <xf numFmtId="0" fontId="0" fillId="6" borderId="13" xfId="0" applyFill="1" applyBorder="1" applyProtection="1"/>
    <xf numFmtId="0" fontId="0" fillId="3" borderId="39" xfId="0" applyFill="1" applyBorder="1" applyAlignment="1" applyProtection="1">
      <alignment horizontal="right"/>
    </xf>
    <xf numFmtId="0" fontId="0" fillId="3" borderId="11" xfId="0" applyFill="1" applyBorder="1" applyAlignment="1" applyProtection="1">
      <alignment horizontal="center"/>
    </xf>
    <xf numFmtId="0" fontId="0" fillId="3" borderId="39" xfId="0" applyFill="1" applyBorder="1" applyProtection="1"/>
    <xf numFmtId="0" fontId="0" fillId="4" borderId="20" xfId="0" applyFill="1" applyBorder="1" applyProtection="1"/>
    <xf numFmtId="0" fontId="0" fillId="4" borderId="23" xfId="0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0" fillId="4" borderId="20" xfId="0" applyFill="1" applyBorder="1" applyAlignment="1" applyProtection="1">
      <alignment horizontal="center"/>
    </xf>
    <xf numFmtId="0" fontId="0" fillId="6" borderId="34" xfId="0" applyFill="1" applyBorder="1" applyAlignment="1" applyProtection="1">
      <alignment horizontal="center"/>
    </xf>
    <xf numFmtId="0" fontId="0" fillId="6" borderId="33" xfId="0" applyFill="1" applyBorder="1" applyAlignment="1" applyProtection="1">
      <alignment horizontal="center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 vertical="center" wrapText="1"/>
      <protection locked="0"/>
    </xf>
    <xf numFmtId="0" fontId="0" fillId="2" borderId="27" xfId="0" applyFont="1" applyFill="1" applyBorder="1" applyAlignment="1" applyProtection="1">
      <alignment horizontal="center"/>
      <protection locked="0"/>
    </xf>
    <xf numFmtId="0" fontId="0" fillId="0" borderId="0" xfId="0" applyFont="1" applyProtection="1"/>
    <xf numFmtId="0" fontId="0" fillId="7" borderId="1" xfId="0" applyFont="1" applyFill="1" applyBorder="1" applyAlignment="1" applyProtection="1">
      <alignment horizontal="center" vertical="center"/>
      <protection locked="0"/>
    </xf>
    <xf numFmtId="0" fontId="0" fillId="7" borderId="1" xfId="0" applyFont="1" applyFill="1" applyBorder="1" applyAlignment="1" applyProtection="1">
      <alignment horizontal="left" vertical="center" shrinkToFit="1"/>
      <protection locked="0"/>
    </xf>
    <xf numFmtId="0" fontId="0" fillId="7" borderId="5" xfId="0" applyFont="1" applyFill="1" applyBorder="1" applyAlignment="1" applyProtection="1">
      <alignment horizontal="center" vertical="center"/>
      <protection locked="0"/>
    </xf>
    <xf numFmtId="0" fontId="0" fillId="7" borderId="1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shrinkToFit="1"/>
      <protection locked="0"/>
    </xf>
    <xf numFmtId="0" fontId="0" fillId="7" borderId="1" xfId="0" applyFont="1" applyFill="1" applyBorder="1" applyAlignment="1" applyProtection="1">
      <alignment horizontal="center" vertical="center" wrapText="1"/>
      <protection locked="0"/>
    </xf>
    <xf numFmtId="0" fontId="0" fillId="7" borderId="10" xfId="0" applyFont="1" applyFill="1" applyBorder="1" applyAlignment="1" applyProtection="1">
      <alignment horizontal="center" vertical="center" wrapText="1"/>
      <protection locked="0"/>
    </xf>
    <xf numFmtId="0" fontId="0" fillId="7" borderId="7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7" borderId="7" xfId="0" applyFont="1" applyFill="1" applyBorder="1" applyAlignment="1" applyProtection="1">
      <alignment horizontal="center" vertical="center" shrinkToFit="1"/>
      <protection locked="0"/>
    </xf>
    <xf numFmtId="0" fontId="0" fillId="7" borderId="1" xfId="0" applyFont="1" applyFill="1" applyBorder="1" applyAlignment="1" applyProtection="1">
      <alignment horizontal="left" vertical="center" wrapText="1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7" xfId="0" applyFill="1" applyBorder="1" applyProtection="1">
      <protection locked="0"/>
    </xf>
    <xf numFmtId="0" fontId="0" fillId="7" borderId="35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1" xfId="0" applyFill="1" applyBorder="1" applyProtection="1">
      <protection locked="0"/>
    </xf>
    <xf numFmtId="0" fontId="0" fillId="7" borderId="5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 shrinkToFit="1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 shrinkToFit="1"/>
      <protection locked="0"/>
    </xf>
    <xf numFmtId="0" fontId="0" fillId="7" borderId="36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7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shrinkToFit="1"/>
      <protection locked="0"/>
    </xf>
    <xf numFmtId="0" fontId="0" fillId="7" borderId="7" xfId="0" applyFont="1" applyFill="1" applyBorder="1" applyAlignment="1" applyProtection="1">
      <alignment horizontal="center"/>
      <protection locked="0"/>
    </xf>
    <xf numFmtId="0" fontId="0" fillId="7" borderId="7" xfId="0" applyFont="1" applyFill="1" applyBorder="1" applyProtection="1">
      <protection locked="0"/>
    </xf>
    <xf numFmtId="0" fontId="0" fillId="7" borderId="35" xfId="0" applyFont="1" applyFill="1" applyBorder="1" applyAlignment="1" applyProtection="1">
      <alignment horizontal="center"/>
      <protection locked="0"/>
    </xf>
    <xf numFmtId="0" fontId="0" fillId="7" borderId="1" xfId="0" applyFont="1" applyFill="1" applyBorder="1" applyAlignment="1" applyProtection="1">
      <alignment horizontal="center"/>
      <protection locked="0"/>
    </xf>
    <xf numFmtId="0" fontId="0" fillId="7" borderId="1" xfId="0" applyFont="1" applyFill="1" applyBorder="1" applyProtection="1">
      <protection locked="0"/>
    </xf>
    <xf numFmtId="0" fontId="0" fillId="7" borderId="5" xfId="0" applyFont="1" applyFill="1" applyBorder="1" applyAlignment="1" applyProtection="1">
      <alignment horizontal="center"/>
      <protection locked="0"/>
    </xf>
    <xf numFmtId="0" fontId="0" fillId="7" borderId="10" xfId="0" applyFont="1" applyFill="1" applyBorder="1" applyAlignment="1" applyProtection="1">
      <alignment horizontal="center"/>
      <protection locked="0"/>
    </xf>
    <xf numFmtId="0" fontId="0" fillId="7" borderId="36" xfId="0" applyFont="1" applyFill="1" applyBorder="1" applyAlignment="1" applyProtection="1">
      <alignment horizontal="center"/>
      <protection locked="0"/>
    </xf>
    <xf numFmtId="0" fontId="0" fillId="2" borderId="35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36" xfId="0" applyFont="1" applyFill="1" applyBorder="1" applyAlignment="1" applyProtection="1">
      <alignment horizontal="center"/>
      <protection locked="0"/>
    </xf>
    <xf numFmtId="0" fontId="0" fillId="7" borderId="1" xfId="0" applyFont="1" applyFill="1" applyBorder="1" applyAlignment="1" applyProtection="1">
      <protection locked="0"/>
    </xf>
    <xf numFmtId="0" fontId="0" fillId="7" borderId="2" xfId="0" applyFont="1" applyFill="1" applyBorder="1" applyAlignment="1" applyProtection="1">
      <alignment horizontal="center"/>
      <protection locked="0"/>
    </xf>
    <xf numFmtId="0" fontId="0" fillId="7" borderId="37" xfId="0" applyFont="1" applyFill="1" applyBorder="1" applyAlignment="1" applyProtection="1">
      <alignment horizontal="center"/>
      <protection locked="0"/>
    </xf>
    <xf numFmtId="0" fontId="0" fillId="2" borderId="31" xfId="0" applyFont="1" applyFill="1" applyBorder="1" applyAlignment="1" applyProtection="1">
      <alignment horizontal="center"/>
      <protection locked="0"/>
    </xf>
    <xf numFmtId="0" fontId="0" fillId="2" borderId="29" xfId="0" applyFont="1" applyFill="1" applyBorder="1" applyAlignment="1" applyProtection="1">
      <alignment horizontal="center"/>
      <protection locked="0"/>
    </xf>
    <xf numFmtId="0" fontId="0" fillId="2" borderId="37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28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38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7" borderId="7" xfId="0" applyFont="1" applyFill="1" applyBorder="1" applyAlignment="1" applyProtection="1">
      <alignment horizontal="left"/>
      <protection locked="0"/>
    </xf>
    <xf numFmtId="0" fontId="0" fillId="7" borderId="1" xfId="0" applyFont="1" applyFill="1" applyBorder="1" applyAlignment="1" applyProtection="1">
      <alignment horizontal="left"/>
      <protection locked="0"/>
    </xf>
    <xf numFmtId="0" fontId="0" fillId="7" borderId="2" xfId="0" applyFont="1" applyFill="1" applyBorder="1" applyAlignment="1" applyProtection="1">
      <alignment horizontal="left"/>
      <protection locked="0"/>
    </xf>
    <xf numFmtId="0" fontId="0" fillId="7" borderId="10" xfId="0" applyFont="1" applyFill="1" applyBorder="1" applyAlignment="1" applyProtection="1">
      <protection locked="0"/>
    </xf>
    <xf numFmtId="0" fontId="1" fillId="7" borderId="32" xfId="0" applyFont="1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shrinkToFit="1"/>
    </xf>
    <xf numFmtId="0" fontId="0" fillId="6" borderId="9" xfId="0" applyFill="1" applyBorder="1" applyAlignment="1" applyProtection="1">
      <alignment shrinkToFit="1"/>
    </xf>
    <xf numFmtId="0" fontId="0" fillId="3" borderId="10" xfId="0" applyFill="1" applyBorder="1" applyAlignment="1" applyProtection="1">
      <alignment shrinkToFit="1"/>
    </xf>
    <xf numFmtId="0" fontId="0" fillId="3" borderId="11" xfId="0" applyFill="1" applyBorder="1" applyAlignment="1" applyProtection="1">
      <alignment shrinkToFit="1"/>
    </xf>
    <xf numFmtId="0" fontId="1" fillId="6" borderId="24" xfId="0" applyFont="1" applyFill="1" applyBorder="1" applyAlignment="1" applyProtection="1">
      <alignment horizontal="center"/>
    </xf>
    <xf numFmtId="0" fontId="1" fillId="6" borderId="25" xfId="0" applyFont="1" applyFill="1" applyBorder="1" applyAlignment="1" applyProtection="1">
      <alignment horizontal="center"/>
    </xf>
    <xf numFmtId="0" fontId="1" fillId="6" borderId="26" xfId="0" applyFont="1" applyFill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textRotation="180" wrapText="1" shrinkToFit="1"/>
    </xf>
    <xf numFmtId="0" fontId="8" fillId="0" borderId="17" xfId="0" applyFont="1" applyBorder="1" applyAlignment="1" applyProtection="1">
      <alignment horizontal="center" vertical="center" textRotation="180" wrapText="1" shrinkToFit="1"/>
    </xf>
    <xf numFmtId="0" fontId="1" fillId="6" borderId="24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0" fillId="4" borderId="7" xfId="0" applyFill="1" applyBorder="1" applyAlignment="1" applyProtection="1">
      <alignment shrinkToFit="1"/>
    </xf>
    <xf numFmtId="0" fontId="0" fillId="4" borderId="8" xfId="0" applyFill="1" applyBorder="1" applyAlignment="1" applyProtection="1">
      <alignment shrinkToFit="1"/>
    </xf>
    <xf numFmtId="14" fontId="0" fillId="7" borderId="24" xfId="0" applyNumberFormat="1" applyFill="1" applyBorder="1" applyAlignment="1" applyProtection="1">
      <alignment horizontal="center"/>
      <protection locked="0"/>
    </xf>
    <xf numFmtId="0" fontId="0" fillId="7" borderId="26" xfId="0" applyFill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 vertical="center" textRotation="180" wrapText="1" shrinkToFit="1"/>
    </xf>
    <xf numFmtId="0" fontId="1" fillId="6" borderId="15" xfId="0" applyFont="1" applyFill="1" applyBorder="1" applyAlignment="1" applyProtection="1">
      <alignment horizontal="center" vertical="center" wrapText="1"/>
    </xf>
    <xf numFmtId="0" fontId="1" fillId="6" borderId="16" xfId="0" applyFont="1" applyFill="1" applyBorder="1" applyAlignment="1" applyProtection="1">
      <alignment horizontal="center" vertical="center" wrapText="1"/>
    </xf>
    <xf numFmtId="0" fontId="0" fillId="6" borderId="16" xfId="0" applyFill="1" applyBorder="1" applyAlignment="1" applyProtection="1">
      <alignment horizontal="center" vertical="center" wrapText="1"/>
    </xf>
    <xf numFmtId="0" fontId="6" fillId="6" borderId="17" xfId="0" applyFont="1" applyFill="1" applyBorder="1" applyAlignment="1" applyProtection="1">
      <alignment horizontal="center" vertical="center" wrapText="1"/>
      <protection locked="0"/>
    </xf>
    <xf numFmtId="0" fontId="0" fillId="2" borderId="40" xfId="0" applyFont="1" applyFill="1" applyBorder="1" applyAlignment="1" applyProtection="1">
      <alignment horizontal="center"/>
      <protection locked="0"/>
    </xf>
    <xf numFmtId="0" fontId="0" fillId="2" borderId="41" xfId="0" applyFont="1" applyFill="1" applyBorder="1" applyAlignment="1" applyProtection="1">
      <alignment horizontal="center"/>
      <protection locked="0"/>
    </xf>
    <xf numFmtId="0" fontId="0" fillId="6" borderId="16" xfId="0" applyFill="1" applyBorder="1" applyAlignment="1" applyProtection="1">
      <alignment vertical="center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 applyProtection="1">
      <alignment horizontal="center"/>
      <protection locked="0"/>
    </xf>
    <xf numFmtId="0" fontId="0" fillId="7" borderId="2" xfId="0" applyFont="1" applyFill="1" applyBorder="1" applyAlignment="1" applyProtection="1">
      <alignment horizontal="center" vertical="center"/>
      <protection locked="0"/>
    </xf>
    <xf numFmtId="0" fontId="0" fillId="7" borderId="2" xfId="0" applyFont="1" applyFill="1" applyBorder="1" applyAlignment="1" applyProtection="1">
      <alignment horizontal="center" vertical="center" shrinkToFit="1"/>
      <protection locked="0"/>
    </xf>
    <xf numFmtId="0" fontId="0" fillId="7" borderId="37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shrinkToFit="1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39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6" borderId="32" xfId="0" applyFill="1" applyBorder="1" applyAlignment="1" applyProtection="1"/>
    <xf numFmtId="0" fontId="0" fillId="0" borderId="12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4" borderId="32" xfId="0" applyFill="1" applyBorder="1" applyAlignment="1" applyProtection="1"/>
    <xf numFmtId="0" fontId="0" fillId="7" borderId="40" xfId="0" applyFont="1" applyFill="1" applyBorder="1" applyAlignment="1" applyProtection="1">
      <alignment horizontal="center" vertical="center"/>
      <protection locked="0"/>
    </xf>
    <xf numFmtId="0" fontId="0" fillId="7" borderId="42" xfId="0" applyFont="1" applyFill="1" applyBorder="1" applyAlignment="1" applyProtection="1">
      <alignment horizontal="center" vertical="center"/>
      <protection locked="0"/>
    </xf>
    <xf numFmtId="0" fontId="1" fillId="5" borderId="15" xfId="0" applyFont="1" applyFill="1" applyBorder="1" applyAlignment="1" applyProtection="1">
      <alignment horizontal="center" vertical="center" wrapText="1"/>
    </xf>
    <xf numFmtId="0" fontId="1" fillId="5" borderId="16" xfId="0" applyFont="1" applyFill="1" applyBorder="1" applyAlignment="1" applyProtection="1">
      <alignment horizontal="center" vertical="center" wrapText="1"/>
    </xf>
    <xf numFmtId="0" fontId="0" fillId="5" borderId="16" xfId="0" applyFill="1" applyBorder="1" applyAlignment="1" applyProtection="1">
      <alignment vertical="center" wrapText="1"/>
    </xf>
    <xf numFmtId="0" fontId="0" fillId="5" borderId="16" xfId="0" applyFill="1" applyBorder="1" applyAlignment="1" applyProtection="1">
      <alignment horizontal="center" vertical="center" wrapText="1"/>
    </xf>
    <xf numFmtId="0" fontId="6" fillId="5" borderId="17" xfId="0" applyFont="1" applyFill="1" applyBorder="1" applyAlignment="1" applyProtection="1">
      <alignment horizontal="center" vertical="center" wrapText="1"/>
      <protection locked="0"/>
    </xf>
    <xf numFmtId="0" fontId="0" fillId="5" borderId="15" xfId="0" applyFill="1" applyBorder="1" applyAlignment="1" applyProtection="1">
      <alignment horizontal="center" vertical="center"/>
    </xf>
    <xf numFmtId="0" fontId="1" fillId="6" borderId="32" xfId="0" applyFont="1" applyFill="1" applyBorder="1" applyAlignment="1" applyProtection="1">
      <alignment horizontal="center" vertical="center"/>
    </xf>
    <xf numFmtId="0" fontId="0" fillId="0" borderId="0" xfId="0" applyFill="1" applyBorder="1" applyAlignment="1"/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7" borderId="2" xfId="0" applyFont="1" applyFill="1" applyBorder="1" applyAlignment="1" applyProtection="1">
      <alignment horizontal="center" vertical="center" wrapText="1"/>
      <protection locked="0"/>
    </xf>
    <xf numFmtId="0" fontId="1" fillId="6" borderId="18" xfId="0" applyFont="1" applyFill="1" applyBorder="1" applyAlignment="1" applyProtection="1">
      <alignment horizontal="center" vertical="center" wrapText="1"/>
    </xf>
    <xf numFmtId="0" fontId="6" fillId="6" borderId="20" xfId="0" applyFont="1" applyFill="1" applyBorder="1" applyAlignment="1" applyProtection="1">
      <alignment horizontal="center" vertical="center" wrapText="1"/>
    </xf>
    <xf numFmtId="0" fontId="0" fillId="7" borderId="6" xfId="0" applyFont="1" applyFill="1" applyBorder="1" applyAlignment="1" applyProtection="1">
      <alignment horizontal="center" vertical="center" wrapText="1"/>
      <protection locked="0"/>
    </xf>
    <xf numFmtId="0" fontId="0" fillId="7" borderId="22" xfId="0" applyFont="1" applyFill="1" applyBorder="1" applyAlignment="1" applyProtection="1">
      <alignment horizontal="center" vertical="center" wrapText="1"/>
      <protection locked="0"/>
    </xf>
    <xf numFmtId="0" fontId="0" fillId="7" borderId="30" xfId="0" applyFont="1" applyFill="1" applyBorder="1" applyAlignment="1" applyProtection="1">
      <alignment horizontal="center" vertical="center" wrapText="1"/>
      <protection locked="0"/>
    </xf>
    <xf numFmtId="0" fontId="0" fillId="7" borderId="39" xfId="0" applyFont="1" applyFill="1" applyBorder="1" applyAlignment="1" applyProtection="1">
      <alignment horizontal="center" vertical="center" wrapText="1"/>
      <protection locked="0"/>
    </xf>
    <xf numFmtId="0" fontId="0" fillId="2" borderId="40" xfId="0" applyFont="1" applyFill="1" applyBorder="1" applyAlignment="1" applyProtection="1">
      <alignment horizontal="center" vertical="center" wrapText="1"/>
      <protection locked="0"/>
    </xf>
    <xf numFmtId="0" fontId="0" fillId="2" borderId="41" xfId="0" applyFont="1" applyFill="1" applyBorder="1" applyAlignment="1" applyProtection="1">
      <alignment horizontal="center" vertical="center" wrapText="1"/>
      <protection locked="0"/>
    </xf>
    <xf numFmtId="0" fontId="0" fillId="7" borderId="43" xfId="0" applyFont="1" applyFill="1" applyBorder="1" applyAlignment="1" applyProtection="1">
      <alignment horizontal="center" vertical="center" wrapText="1"/>
      <protection locked="0"/>
    </xf>
    <xf numFmtId="0" fontId="0" fillId="7" borderId="40" xfId="0" applyFont="1" applyFill="1" applyBorder="1" applyAlignment="1" applyProtection="1">
      <alignment horizontal="center" vertical="center" wrapText="1"/>
      <protection locked="0"/>
    </xf>
    <xf numFmtId="0" fontId="0" fillId="7" borderId="41" xfId="0" applyFont="1" applyFill="1" applyBorder="1" applyAlignment="1" applyProtection="1">
      <alignment horizontal="center" vertical="center" wrapText="1"/>
      <protection locked="0"/>
    </xf>
    <xf numFmtId="0" fontId="0" fillId="5" borderId="15" xfId="0" applyFill="1" applyBorder="1" applyAlignment="1" applyProtection="1">
      <alignment horizontal="center" vertical="center" wrapText="1"/>
    </xf>
    <xf numFmtId="0" fontId="0" fillId="5" borderId="16" xfId="0" applyFill="1" applyBorder="1" applyAlignment="1" applyProtection="1">
      <alignment horizontal="center"/>
    </xf>
    <xf numFmtId="0" fontId="6" fillId="5" borderId="17" xfId="0" applyFont="1" applyFill="1" applyBorder="1" applyAlignment="1" applyProtection="1">
      <alignment horizontal="center" vertical="center" wrapText="1"/>
    </xf>
    <xf numFmtId="0" fontId="1" fillId="6" borderId="16" xfId="0" applyFont="1" applyFill="1" applyBorder="1" applyAlignment="1" applyProtection="1">
      <alignment horizontal="center"/>
    </xf>
    <xf numFmtId="0" fontId="6" fillId="6" borderId="17" xfId="0" applyFont="1" applyFill="1" applyBorder="1" applyAlignment="1" applyProtection="1">
      <alignment horizontal="center" vertical="center" wrapText="1"/>
    </xf>
    <xf numFmtId="0" fontId="0" fillId="2" borderId="42" xfId="0" applyFont="1" applyFill="1" applyBorder="1" applyAlignment="1" applyProtection="1">
      <alignment horizontal="center" vertical="center" wrapText="1"/>
      <protection locked="0"/>
    </xf>
    <xf numFmtId="0" fontId="0" fillId="2" borderId="44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shrinkToFit="1"/>
      <protection locked="0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6" borderId="32" xfId="0" applyFont="1" applyFill="1" applyBorder="1" applyAlignment="1" applyProtection="1">
      <alignment horizontal="center" wrapText="1"/>
    </xf>
    <xf numFmtId="0" fontId="0" fillId="7" borderId="28" xfId="0" applyFont="1" applyFill="1" applyBorder="1" applyAlignment="1" applyProtection="1">
      <alignment horizontal="center" vertical="center"/>
      <protection locked="0"/>
    </xf>
    <xf numFmtId="0" fontId="1" fillId="6" borderId="32" xfId="0" applyFont="1" applyFill="1" applyBorder="1" applyAlignment="1" applyProtection="1">
      <alignment horizontal="center" vertical="center" wrapText="1"/>
    </xf>
    <xf numFmtId="0" fontId="0" fillId="7" borderId="3" xfId="0" applyFont="1" applyFill="1" applyBorder="1" applyAlignment="1" applyProtection="1">
      <alignment horizontal="center" vertical="center"/>
      <protection locked="0"/>
    </xf>
    <xf numFmtId="0" fontId="0" fillId="7" borderId="3" xfId="0" applyFont="1" applyFill="1" applyBorder="1" applyAlignment="1" applyProtection="1">
      <alignment horizontal="left" vertical="center" shrinkToFit="1"/>
      <protection locked="0"/>
    </xf>
    <xf numFmtId="0" fontId="0" fillId="7" borderId="44" xfId="0" applyFont="1" applyFill="1" applyBorder="1" applyAlignment="1" applyProtection="1">
      <alignment horizontal="center" vertical="center"/>
      <protection locked="0"/>
    </xf>
    <xf numFmtId="0" fontId="1" fillId="6" borderId="19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44" xfId="0" applyFont="1" applyFill="1" applyBorder="1" applyAlignment="1" applyProtection="1">
      <alignment horizontal="center"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</xf>
    <xf numFmtId="0" fontId="0" fillId="5" borderId="19" xfId="0" applyFill="1" applyBorder="1" applyAlignment="1" applyProtection="1">
      <alignment horizontal="center" vertical="center" wrapText="1"/>
    </xf>
    <xf numFmtId="0" fontId="0" fillId="5" borderId="17" xfId="0" applyFill="1" applyBorder="1" applyAlignment="1" applyProtection="1">
      <alignment horizontal="center" vertical="center" wrapText="1"/>
    </xf>
    <xf numFmtId="0" fontId="1" fillId="5" borderId="18" xfId="0" applyFont="1" applyFill="1" applyBorder="1" applyAlignment="1" applyProtection="1">
      <alignment horizontal="center" vertical="center" wrapText="1"/>
    </xf>
    <xf numFmtId="0" fontId="0" fillId="5" borderId="20" xfId="0" applyFill="1" applyBorder="1" applyAlignment="1" applyProtection="1">
      <alignment horizontal="center" vertical="center" wrapText="1"/>
    </xf>
    <xf numFmtId="0" fontId="0" fillId="7" borderId="22" xfId="0" applyFill="1" applyBorder="1" applyAlignment="1" applyProtection="1">
      <alignment horizontal="center"/>
      <protection locked="0"/>
    </xf>
    <xf numFmtId="0" fontId="0" fillId="7" borderId="22" xfId="0" applyFill="1" applyBorder="1" applyProtection="1">
      <protection locked="0"/>
    </xf>
    <xf numFmtId="0" fontId="0" fillId="7" borderId="43" xfId="0" applyFill="1" applyBorder="1" applyAlignment="1" applyProtection="1">
      <alignment horizontal="center"/>
      <protection locked="0"/>
    </xf>
    <xf numFmtId="0" fontId="0" fillId="7" borderId="40" xfId="0" applyFill="1" applyBorder="1" applyAlignment="1" applyProtection="1">
      <alignment horizontal="center"/>
      <protection locked="0"/>
    </xf>
    <xf numFmtId="0" fontId="0" fillId="7" borderId="41" xfId="0" applyFill="1" applyBorder="1" applyAlignment="1" applyProtection="1">
      <alignment horizontal="center"/>
      <protection locked="0"/>
    </xf>
    <xf numFmtId="0" fontId="0" fillId="2" borderId="44" xfId="0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 vertical="center" wrapText="1"/>
    </xf>
    <xf numFmtId="0" fontId="1" fillId="6" borderId="32" xfId="0" applyFont="1" applyFill="1" applyBorder="1" applyAlignment="1" applyProtection="1">
      <alignment wrapText="1"/>
    </xf>
    <xf numFmtId="0" fontId="0" fillId="7" borderId="43" xfId="0" applyFont="1" applyFill="1" applyBorder="1" applyAlignment="1" applyProtection="1">
      <alignment horizontal="center"/>
      <protection locked="0"/>
    </xf>
    <xf numFmtId="0" fontId="0" fillId="7" borderId="40" xfId="0" applyFont="1" applyFill="1" applyBorder="1" applyAlignment="1" applyProtection="1">
      <alignment horizontal="center"/>
      <protection locked="0"/>
    </xf>
    <xf numFmtId="0" fontId="0" fillId="7" borderId="41" xfId="0" applyFont="1" applyFill="1" applyBorder="1" applyAlignment="1" applyProtection="1">
      <alignment horizontal="center"/>
      <protection locked="0"/>
    </xf>
    <xf numFmtId="0" fontId="2" fillId="6" borderId="15" xfId="0" applyFont="1" applyFill="1" applyBorder="1" applyAlignment="1" applyProtection="1">
      <alignment horizontal="center" vertical="center" wrapText="1"/>
    </xf>
    <xf numFmtId="0" fontId="2" fillId="6" borderId="16" xfId="0" applyFont="1" applyFill="1" applyBorder="1" applyAlignment="1" applyProtection="1">
      <alignment horizontal="center" vertical="center" wrapText="1"/>
    </xf>
    <xf numFmtId="0" fontId="3" fillId="6" borderId="16" xfId="0" applyFont="1" applyFill="1" applyBorder="1" applyAlignment="1" applyProtection="1">
      <alignment horizontal="center" vertical="center" wrapText="1"/>
    </xf>
    <xf numFmtId="0" fontId="3" fillId="6" borderId="17" xfId="0" applyFont="1" applyFill="1" applyBorder="1" applyAlignment="1" applyProtection="1">
      <alignment horizontal="center" vertical="center" wrapText="1"/>
    </xf>
    <xf numFmtId="0" fontId="0" fillId="2" borderId="43" xfId="0" applyFont="1" applyFill="1" applyBorder="1" applyAlignment="1" applyProtection="1">
      <alignment horizontal="center"/>
      <protection locked="0"/>
    </xf>
    <xf numFmtId="0" fontId="0" fillId="7" borderId="42" xfId="0" applyFont="1" applyFill="1" applyBorder="1" applyAlignment="1" applyProtection="1">
      <alignment horizontal="center"/>
      <protection locked="0"/>
    </xf>
    <xf numFmtId="0" fontId="0" fillId="6" borderId="16" xfId="0" applyFont="1" applyFill="1" applyBorder="1" applyAlignment="1" applyProtection="1">
      <alignment horizontal="center" vertical="center" wrapText="1"/>
    </xf>
    <xf numFmtId="0" fontId="1" fillId="6" borderId="17" xfId="0" applyFont="1" applyFill="1" applyBorder="1" applyAlignment="1" applyProtection="1">
      <alignment horizontal="center" vertical="center" wrapText="1"/>
    </xf>
    <xf numFmtId="0" fontId="0" fillId="2" borderId="45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7" borderId="22" xfId="0" applyFont="1" applyFill="1" applyBorder="1" applyAlignment="1" applyProtection="1">
      <alignment horizontal="center"/>
      <protection locked="0"/>
    </xf>
    <xf numFmtId="0" fontId="0" fillId="7" borderId="3" xfId="0" applyFont="1" applyFill="1" applyBorder="1" applyAlignment="1" applyProtection="1">
      <alignment horizontal="center"/>
      <protection locked="0"/>
    </xf>
    <xf numFmtId="0" fontId="1" fillId="6" borderId="15" xfId="0" applyFont="1" applyFill="1" applyBorder="1" applyAlignment="1" applyProtection="1">
      <alignment horizontal="center" wrapText="1"/>
    </xf>
    <xf numFmtId="0" fontId="0" fillId="6" borderId="19" xfId="0" applyFont="1" applyFill="1" applyBorder="1" applyAlignment="1" applyProtection="1">
      <alignment horizontal="center" vertical="center" wrapText="1"/>
    </xf>
    <xf numFmtId="0" fontId="0" fillId="6" borderId="20" xfId="0" applyFont="1" applyFill="1" applyBorder="1" applyAlignment="1" applyProtection="1">
      <alignment horizontal="center" vertical="center" wrapText="1"/>
    </xf>
    <xf numFmtId="0" fontId="7" fillId="6" borderId="17" xfId="0" applyFont="1" applyFill="1" applyBorder="1" applyAlignment="1" applyProtection="1">
      <alignment horizontal="center" vertical="center" wrapText="1"/>
    </xf>
    <xf numFmtId="0" fontId="2" fillId="5" borderId="18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3" fillId="5" borderId="16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7" fillId="5" borderId="17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4" borderId="39" xfId="0" applyFill="1" applyBorder="1" applyAlignment="1" applyProtection="1"/>
    <xf numFmtId="0" fontId="0" fillId="4" borderId="10" xfId="0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0" fontId="0" fillId="5" borderId="16" xfId="0" applyFill="1" applyBorder="1" applyAlignment="1" applyProtection="1">
      <alignment horizontal="center" vertical="center"/>
    </xf>
    <xf numFmtId="0" fontId="0" fillId="5" borderId="17" xfId="0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/>
    </xf>
    <xf numFmtId="0" fontId="0" fillId="4" borderId="26" xfId="0" applyFill="1" applyBorder="1" applyAlignment="1" applyProtection="1">
      <alignment horizontal="center"/>
    </xf>
    <xf numFmtId="0" fontId="1" fillId="6" borderId="15" xfId="0" applyFont="1" applyFill="1" applyBorder="1" applyAlignment="1" applyProtection="1">
      <alignment horizontal="center"/>
    </xf>
    <xf numFmtId="0" fontId="0" fillId="6" borderId="8" xfId="0" applyFill="1" applyBorder="1" applyAlignment="1" applyProtection="1">
      <alignment horizontal="center"/>
    </xf>
    <xf numFmtId="0" fontId="0" fillId="6" borderId="23" xfId="0" applyFill="1" applyBorder="1" applyAlignment="1" applyProtection="1">
      <alignment horizontal="center"/>
    </xf>
    <xf numFmtId="0" fontId="1" fillId="4" borderId="19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0" fillId="2" borderId="36" xfId="0" applyFont="1" applyFill="1" applyBorder="1" applyAlignment="1" applyProtection="1">
      <alignment horizontal="center" vertical="center" wrapText="1"/>
      <protection locked="0"/>
    </xf>
    <xf numFmtId="0" fontId="0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36" xfId="0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37" xfId="0" applyFont="1" applyFill="1" applyBorder="1" applyAlignment="1" applyProtection="1">
      <alignment horizontal="center" vertical="center" wrapText="1"/>
      <protection locked="0"/>
    </xf>
    <xf numFmtId="0" fontId="0" fillId="7" borderId="14" xfId="0" applyFont="1" applyFill="1" applyBorder="1" applyAlignment="1" applyProtection="1">
      <alignment horizontal="center" vertical="center" wrapText="1"/>
      <protection locked="0"/>
    </xf>
    <xf numFmtId="0" fontId="0" fillId="7" borderId="37" xfId="0" applyFont="1" applyFill="1" applyBorder="1" applyAlignment="1" applyProtection="1">
      <alignment horizontal="center" vertical="center" wrapText="1"/>
      <protection locked="0"/>
    </xf>
    <xf numFmtId="0" fontId="0" fillId="7" borderId="35" xfId="0" applyFont="1" applyFill="1" applyBorder="1" applyAlignment="1" applyProtection="1">
      <alignment horizontal="center" vertical="center" wrapText="1"/>
      <protection locked="0"/>
    </xf>
    <xf numFmtId="0" fontId="0" fillId="4" borderId="16" xfId="0" applyFill="1" applyBorder="1" applyAlignment="1" applyProtection="1">
      <alignment horizontal="center"/>
    </xf>
    <xf numFmtId="0" fontId="0" fillId="6" borderId="15" xfId="0" applyFill="1" applyBorder="1" applyAlignment="1" applyProtection="1">
      <alignment horizontal="center"/>
    </xf>
    <xf numFmtId="0" fontId="0" fillId="6" borderId="16" xfId="0" applyFill="1" applyBorder="1" applyAlignment="1" applyProtection="1">
      <alignment horizontal="center"/>
    </xf>
    <xf numFmtId="0" fontId="0" fillId="6" borderId="17" xfId="0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6" borderId="15" xfId="0" applyFont="1" applyFill="1" applyBorder="1" applyAlignment="1" applyProtection="1">
      <alignment horizontal="center" vertical="center"/>
    </xf>
    <xf numFmtId="0" fontId="1" fillId="6" borderId="16" xfId="0" applyFont="1" applyFill="1" applyBorder="1" applyAlignment="1" applyProtection="1">
      <alignment horizontal="center" vertical="center"/>
    </xf>
    <xf numFmtId="0" fontId="1" fillId="6" borderId="17" xfId="0" applyFont="1" applyFill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0" fillId="5" borderId="17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0" fillId="5" borderId="15" xfId="0" applyFill="1" applyBorder="1" applyAlignment="1" applyProtection="1">
      <alignment horizontal="center"/>
    </xf>
    <xf numFmtId="0" fontId="4" fillId="5" borderId="16" xfId="0" applyFont="1" applyFill="1" applyBorder="1" applyAlignment="1" applyProtection="1">
      <alignment horizontal="center"/>
    </xf>
  </cellXfs>
  <cellStyles count="1">
    <cellStyle name="Normal" xfId="0" builtinId="0"/>
  </cellStyles>
  <dxfs count="5">
    <dxf>
      <font>
        <color theme="3" tint="0.39994506668294322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9"/>
  <sheetViews>
    <sheetView tabSelected="1" topLeftCell="A173" workbookViewId="0">
      <selection activeCell="J16" sqref="J16"/>
    </sheetView>
  </sheetViews>
  <sheetFormatPr defaultRowHeight="14.5" customHeight="1" x14ac:dyDescent="0.35"/>
  <cols>
    <col min="1" max="1" width="20.7265625" customWidth="1"/>
    <col min="2" max="2" width="14.7265625" customWidth="1"/>
    <col min="3" max="4" width="8.81640625" customWidth="1"/>
    <col min="5" max="5" width="59.54296875" customWidth="1"/>
    <col min="7" max="7" width="9.1796875" customWidth="1"/>
    <col min="8" max="8" width="9.1796875" style="210" customWidth="1"/>
    <col min="9" max="9" width="8.7265625" style="183"/>
  </cols>
  <sheetData>
    <row r="1" spans="1:11" ht="14.5" customHeight="1" thickBot="1" x14ac:dyDescent="0.4">
      <c r="A1" s="139" t="s">
        <v>99</v>
      </c>
      <c r="B1" s="140"/>
      <c r="C1" s="140"/>
      <c r="D1" s="140"/>
      <c r="E1" s="140"/>
      <c r="F1" s="140"/>
      <c r="G1" s="140"/>
      <c r="H1" s="141"/>
    </row>
    <row r="2" spans="1:11" ht="14.5" customHeight="1" thickBot="1" x14ac:dyDescent="0.4">
      <c r="A2" s="6" t="s">
        <v>1</v>
      </c>
      <c r="B2" s="126" t="s">
        <v>148</v>
      </c>
      <c r="C2" s="7"/>
      <c r="D2" s="8" t="s">
        <v>0</v>
      </c>
      <c r="E2" s="126" t="s">
        <v>149</v>
      </c>
      <c r="F2" s="8" t="s">
        <v>100</v>
      </c>
      <c r="G2" s="144"/>
      <c r="H2" s="145"/>
    </row>
    <row r="3" spans="1:11" ht="14.5" customHeight="1" x14ac:dyDescent="0.35">
      <c r="A3" s="9" t="s">
        <v>141</v>
      </c>
      <c r="B3" s="10">
        <f>VALUE(LEFT(B2,4))</f>
        <v>2000</v>
      </c>
      <c r="C3" s="11"/>
      <c r="D3" s="11"/>
      <c r="E3" s="12"/>
      <c r="F3" s="13"/>
      <c r="G3" s="13"/>
      <c r="H3" s="13"/>
    </row>
    <row r="4" spans="1:11" s="5" customFormat="1" ht="14.5" customHeight="1" thickBot="1" x14ac:dyDescent="0.4">
      <c r="A4" s="9"/>
      <c r="B4" s="10"/>
      <c r="C4" s="11"/>
      <c r="D4" s="11"/>
      <c r="E4" s="12"/>
      <c r="F4" s="13"/>
      <c r="G4" s="13"/>
      <c r="H4" s="13"/>
      <c r="I4" s="183"/>
    </row>
    <row r="5" spans="1:11" ht="14.5" customHeight="1" thickBot="1" x14ac:dyDescent="0.4">
      <c r="A5" s="131" t="s">
        <v>12</v>
      </c>
      <c r="B5" s="132"/>
      <c r="C5" s="132"/>
      <c r="D5" s="132"/>
      <c r="E5" s="132"/>
      <c r="F5" s="132"/>
      <c r="G5" s="132"/>
      <c r="H5" s="133"/>
    </row>
    <row r="6" spans="1:11" ht="14.5" customHeight="1" thickBot="1" x14ac:dyDescent="0.4">
      <c r="A6" s="213" t="s">
        <v>5</v>
      </c>
      <c r="B6" s="213" t="s">
        <v>6</v>
      </c>
      <c r="C6" s="213" t="s">
        <v>7</v>
      </c>
      <c r="D6" s="213" t="s">
        <v>104</v>
      </c>
      <c r="E6" s="181" t="s">
        <v>9</v>
      </c>
      <c r="F6" s="181" t="s">
        <v>10</v>
      </c>
      <c r="G6" s="213" t="s">
        <v>11</v>
      </c>
      <c r="H6" s="181" t="s">
        <v>8</v>
      </c>
    </row>
    <row r="7" spans="1:11" ht="14.5" customHeight="1" x14ac:dyDescent="0.35">
      <c r="A7" s="175" t="s">
        <v>22</v>
      </c>
      <c r="B7" s="201" t="s">
        <v>13</v>
      </c>
      <c r="C7" s="216"/>
      <c r="D7" s="214"/>
      <c r="E7" s="215"/>
      <c r="F7" s="214"/>
      <c r="G7" s="212"/>
      <c r="H7" s="180">
        <f>SUM(C7:C12)</f>
        <v>0</v>
      </c>
    </row>
    <row r="8" spans="1:11" ht="14.5" customHeight="1" x14ac:dyDescent="0.35">
      <c r="A8" s="176" t="s">
        <v>21</v>
      </c>
      <c r="B8" s="177"/>
      <c r="C8" s="173"/>
      <c r="D8" s="67"/>
      <c r="E8" s="68"/>
      <c r="F8" s="67"/>
      <c r="G8" s="69"/>
      <c r="H8" s="269"/>
    </row>
    <row r="9" spans="1:11" ht="14.5" customHeight="1" x14ac:dyDescent="0.35">
      <c r="A9" s="178" t="s">
        <v>20</v>
      </c>
      <c r="B9" s="177"/>
      <c r="C9" s="173"/>
      <c r="D9" s="67"/>
      <c r="E9" s="68"/>
      <c r="F9" s="67"/>
      <c r="G9" s="69"/>
      <c r="H9" s="269"/>
    </row>
    <row r="10" spans="1:11" ht="14.5" customHeight="1" x14ac:dyDescent="0.35">
      <c r="A10" s="178" t="s">
        <v>19</v>
      </c>
      <c r="B10" s="177"/>
      <c r="C10" s="173"/>
      <c r="D10" s="67"/>
      <c r="E10" s="68"/>
      <c r="F10" s="67"/>
      <c r="G10" s="69"/>
      <c r="H10" s="269"/>
    </row>
    <row r="11" spans="1:11" ht="14.5" customHeight="1" x14ac:dyDescent="0.35">
      <c r="A11" s="178"/>
      <c r="B11" s="177"/>
      <c r="C11" s="173"/>
      <c r="D11" s="67"/>
      <c r="E11" s="68"/>
      <c r="F11" s="67"/>
      <c r="G11" s="69"/>
      <c r="H11" s="269"/>
    </row>
    <row r="12" spans="1:11" ht="14.5" customHeight="1" thickBot="1" x14ac:dyDescent="0.4">
      <c r="A12" s="179"/>
      <c r="B12" s="179" t="s">
        <v>122</v>
      </c>
      <c r="C12" s="174"/>
      <c r="D12" s="156"/>
      <c r="E12" s="157"/>
      <c r="F12" s="156"/>
      <c r="G12" s="158"/>
      <c r="H12" s="270"/>
    </row>
    <row r="13" spans="1:11" ht="14.5" customHeight="1" x14ac:dyDescent="0.35">
      <c r="A13" s="147" t="s">
        <v>26</v>
      </c>
      <c r="B13" s="15" t="s">
        <v>24</v>
      </c>
      <c r="C13" s="159"/>
      <c r="D13" s="155"/>
      <c r="E13" s="160"/>
      <c r="F13" s="72"/>
      <c r="G13" s="161"/>
      <c r="H13" s="15">
        <f>SUM(C13:C18)</f>
        <v>0</v>
      </c>
    </row>
    <row r="14" spans="1:11" ht="14.5" customHeight="1" x14ac:dyDescent="0.35">
      <c r="A14" s="148"/>
      <c r="B14" s="16"/>
      <c r="C14" s="162"/>
      <c r="D14" s="164"/>
      <c r="E14" s="73"/>
      <c r="F14" s="71"/>
      <c r="G14" s="119"/>
      <c r="H14" s="16"/>
    </row>
    <row r="15" spans="1:11" ht="14.5" customHeight="1" x14ac:dyDescent="0.35">
      <c r="A15" s="149" t="s">
        <v>25</v>
      </c>
      <c r="B15" s="16" t="s">
        <v>23</v>
      </c>
      <c r="C15" s="162"/>
      <c r="D15" s="164"/>
      <c r="E15" s="73"/>
      <c r="F15" s="71"/>
      <c r="G15" s="119"/>
      <c r="H15" s="16"/>
    </row>
    <row r="16" spans="1:11" ht="14.5" customHeight="1" x14ac:dyDescent="0.35">
      <c r="A16" s="149" t="s">
        <v>19</v>
      </c>
      <c r="B16" s="153"/>
      <c r="C16" s="162"/>
      <c r="D16" s="164"/>
      <c r="E16" s="73"/>
      <c r="F16" s="71"/>
      <c r="G16" s="119"/>
      <c r="H16" s="16"/>
      <c r="K16" s="1"/>
    </row>
    <row r="17" spans="1:8" ht="14.5" customHeight="1" x14ac:dyDescent="0.35">
      <c r="A17" s="149"/>
      <c r="B17" s="153"/>
      <c r="C17" s="162"/>
      <c r="D17" s="164"/>
      <c r="E17" s="73"/>
      <c r="F17" s="71"/>
      <c r="G17" s="119"/>
      <c r="H17" s="16"/>
    </row>
    <row r="18" spans="1:8" ht="14.5" customHeight="1" thickBot="1" x14ac:dyDescent="0.4">
      <c r="A18" s="150"/>
      <c r="B18" s="150" t="s">
        <v>123</v>
      </c>
      <c r="C18" s="163"/>
      <c r="D18" s="63"/>
      <c r="E18" s="63"/>
      <c r="F18" s="63"/>
      <c r="G18" s="121"/>
      <c r="H18" s="4"/>
    </row>
    <row r="19" spans="1:8" ht="14.5" customHeight="1" thickBot="1" x14ac:dyDescent="0.4">
      <c r="A19" s="11"/>
      <c r="B19" s="11"/>
      <c r="C19" s="11"/>
      <c r="D19" s="11"/>
      <c r="E19" s="11"/>
      <c r="F19" s="134" t="s">
        <v>14</v>
      </c>
      <c r="G19" s="135"/>
      <c r="H19" s="271">
        <f>H7+H13</f>
        <v>0</v>
      </c>
    </row>
    <row r="20" spans="1:8" ht="14.5" customHeight="1" thickBot="1" x14ac:dyDescent="0.4">
      <c r="A20" s="146" t="str">
        <f>E2</f>
        <v>XXXXXX</v>
      </c>
      <c r="B20" s="166" t="s">
        <v>144</v>
      </c>
      <c r="C20" s="167" t="s">
        <v>142</v>
      </c>
      <c r="D20" s="168">
        <f>IF(B3&lt;2018,40,60)</f>
        <v>40</v>
      </c>
      <c r="E20" s="165" t="str">
        <f>IF(H19&lt;(IF(B3&lt;2018,40,60)),"Falta carga horária para atingir o mínimo","Cumprida carga horária mínima")</f>
        <v>Falta carga horária para atingir o mínimo</v>
      </c>
      <c r="F20" s="19">
        <f>IF(D20&gt;H19,(D20-H19),0)</f>
        <v>40</v>
      </c>
      <c r="G20" s="18" t="s">
        <v>95</v>
      </c>
      <c r="H20" s="37"/>
    </row>
    <row r="21" spans="1:8" ht="14.5" customHeight="1" thickBot="1" x14ac:dyDescent="0.4">
      <c r="A21" s="137"/>
      <c r="B21" s="169"/>
      <c r="C21" s="170" t="s">
        <v>143</v>
      </c>
      <c r="D21" s="171">
        <f>200</f>
        <v>200</v>
      </c>
      <c r="E21" s="172" t="str">
        <f>IF(H19&gt;=200,"Atingiu carga horária máxima","Não atingiu carga horária máxima")</f>
        <v>Não atingiu carga horária máxima</v>
      </c>
      <c r="F21" s="21" t="s">
        <v>147</v>
      </c>
      <c r="G21" s="22">
        <f>IF(D21&lt;H19,(H19-D21),0)</f>
        <v>0</v>
      </c>
      <c r="H21" s="272" t="s">
        <v>95</v>
      </c>
    </row>
    <row r="22" spans="1:8" ht="14.5" customHeight="1" x14ac:dyDescent="0.35">
      <c r="A22" s="137"/>
      <c r="B22" s="23"/>
      <c r="C22" s="23"/>
      <c r="D22" s="23"/>
      <c r="E22" s="24"/>
      <c r="F22" s="24"/>
      <c r="G22" s="24"/>
      <c r="H22" s="13"/>
    </row>
    <row r="23" spans="1:8" ht="14.5" customHeight="1" x14ac:dyDescent="0.35">
      <c r="A23" s="137"/>
      <c r="B23" s="23"/>
      <c r="C23" s="23"/>
      <c r="D23" s="23"/>
      <c r="E23" s="24"/>
      <c r="F23" s="24"/>
      <c r="G23" s="24"/>
      <c r="H23" s="13"/>
    </row>
    <row r="24" spans="1:8" ht="14.5" customHeight="1" x14ac:dyDescent="0.35">
      <c r="A24" s="137"/>
      <c r="B24" s="23"/>
      <c r="C24" s="23"/>
      <c r="D24" s="23"/>
      <c r="E24" s="24"/>
      <c r="F24" s="24"/>
      <c r="G24" s="24"/>
      <c r="H24" s="13"/>
    </row>
    <row r="25" spans="1:8" ht="14.5" customHeight="1" x14ac:dyDescent="0.35">
      <c r="A25" s="137"/>
      <c r="B25" s="23"/>
      <c r="C25" s="23"/>
      <c r="D25" s="23"/>
      <c r="E25" s="24"/>
      <c r="F25" s="24"/>
      <c r="G25" s="24"/>
      <c r="H25" s="13"/>
    </row>
    <row r="26" spans="1:8" ht="14.5" customHeight="1" x14ac:dyDescent="0.35">
      <c r="A26" s="137"/>
      <c r="B26" s="23"/>
      <c r="C26" s="23"/>
      <c r="D26" s="23"/>
      <c r="E26" s="24"/>
      <c r="F26" s="24"/>
      <c r="G26" s="24"/>
      <c r="H26" s="13"/>
    </row>
    <row r="27" spans="1:8" ht="14.5" customHeight="1" x14ac:dyDescent="0.35">
      <c r="A27" s="137"/>
      <c r="B27" s="23"/>
      <c r="C27" s="23"/>
      <c r="D27" s="23"/>
      <c r="E27" s="24"/>
      <c r="F27" s="24"/>
      <c r="G27" s="24"/>
      <c r="H27" s="13"/>
    </row>
    <row r="28" spans="1:8" ht="14.5" customHeight="1" x14ac:dyDescent="0.35">
      <c r="A28" s="137"/>
      <c r="B28" s="23"/>
      <c r="C28" s="23"/>
      <c r="D28" s="23"/>
      <c r="E28" s="24"/>
      <c r="F28" s="24"/>
      <c r="G28" s="24"/>
      <c r="H28" s="13"/>
    </row>
    <row r="29" spans="1:8" ht="14.5" customHeight="1" x14ac:dyDescent="0.35">
      <c r="A29" s="137"/>
      <c r="B29" s="23"/>
      <c r="C29" s="23"/>
      <c r="D29" s="23"/>
      <c r="E29" s="24"/>
      <c r="F29" s="24"/>
      <c r="G29" s="24"/>
      <c r="H29" s="13"/>
    </row>
    <row r="30" spans="1:8" ht="14.5" customHeight="1" x14ac:dyDescent="0.35">
      <c r="A30" s="137"/>
      <c r="B30" s="23"/>
      <c r="C30" s="23"/>
      <c r="D30" s="23"/>
      <c r="E30" s="24"/>
      <c r="F30" s="24"/>
      <c r="G30" s="24"/>
      <c r="H30" s="13"/>
    </row>
    <row r="31" spans="1:8" ht="14.5" customHeight="1" thickBot="1" x14ac:dyDescent="0.4">
      <c r="A31" s="138"/>
      <c r="B31" s="23"/>
      <c r="C31" s="23"/>
      <c r="D31" s="23"/>
      <c r="E31" s="24"/>
      <c r="F31" s="24"/>
      <c r="G31" s="24"/>
      <c r="H31" s="13"/>
    </row>
    <row r="32" spans="1:8" ht="14.5" customHeight="1" x14ac:dyDescent="0.35">
      <c r="A32" s="23"/>
      <c r="B32" s="23"/>
      <c r="C32" s="23"/>
      <c r="D32" s="23"/>
      <c r="E32" s="24"/>
      <c r="F32" s="24"/>
      <c r="G32" s="24"/>
      <c r="H32" s="13"/>
    </row>
    <row r="33" spans="1:9" ht="14.5" customHeight="1" thickBot="1" x14ac:dyDescent="0.4">
      <c r="A33" s="23"/>
      <c r="B33" s="23"/>
      <c r="C33" s="23"/>
      <c r="D33" s="23"/>
      <c r="E33" s="24"/>
      <c r="F33" s="24"/>
      <c r="G33" s="24"/>
      <c r="H33" s="13"/>
    </row>
    <row r="34" spans="1:9" ht="14.5" customHeight="1" thickBot="1" x14ac:dyDescent="0.4">
      <c r="A34" s="131" t="s">
        <v>15</v>
      </c>
      <c r="B34" s="132"/>
      <c r="C34" s="132"/>
      <c r="D34" s="132"/>
      <c r="E34" s="132"/>
      <c r="F34" s="132"/>
      <c r="G34" s="132"/>
      <c r="H34" s="133"/>
      <c r="I34" s="182"/>
    </row>
    <row r="35" spans="1:9" s="210" customFormat="1" ht="14.5" customHeight="1" thickBot="1" x14ac:dyDescent="0.4">
      <c r="A35" s="211" t="s">
        <v>5</v>
      </c>
      <c r="B35" s="211" t="s">
        <v>6</v>
      </c>
      <c r="C35" s="211" t="s">
        <v>7</v>
      </c>
      <c r="D35" s="211" t="s">
        <v>104</v>
      </c>
      <c r="E35" s="211" t="s">
        <v>9</v>
      </c>
      <c r="F35" s="14" t="s">
        <v>10</v>
      </c>
      <c r="G35" s="14" t="s">
        <v>11</v>
      </c>
      <c r="H35" s="273" t="s">
        <v>8</v>
      </c>
      <c r="I35" s="209"/>
    </row>
    <row r="36" spans="1:9" ht="14.5" customHeight="1" x14ac:dyDescent="0.35">
      <c r="A36" s="25" t="s">
        <v>32</v>
      </c>
      <c r="B36" s="176" t="s">
        <v>38</v>
      </c>
      <c r="C36" s="207"/>
      <c r="D36" s="154"/>
      <c r="E36" s="208"/>
      <c r="F36" s="154"/>
      <c r="G36" s="118"/>
      <c r="H36" s="303">
        <f>SUM(C36:C43)</f>
        <v>0</v>
      </c>
      <c r="I36" s="184"/>
    </row>
    <row r="37" spans="1:9" ht="14.5" customHeight="1" x14ac:dyDescent="0.35">
      <c r="A37" s="25" t="s">
        <v>31</v>
      </c>
      <c r="B37" s="176" t="s">
        <v>37</v>
      </c>
      <c r="C37" s="151"/>
      <c r="D37" s="71"/>
      <c r="E37" s="73"/>
      <c r="F37" s="71"/>
      <c r="G37" s="109"/>
      <c r="H37" s="304" t="s">
        <v>97</v>
      </c>
      <c r="I37" s="184"/>
    </row>
    <row r="38" spans="1:9" ht="14.5" customHeight="1" x14ac:dyDescent="0.35">
      <c r="A38" s="26" t="s">
        <v>30</v>
      </c>
      <c r="B38" s="178" t="s">
        <v>36</v>
      </c>
      <c r="C38" s="151"/>
      <c r="D38" s="71"/>
      <c r="E38" s="73"/>
      <c r="F38" s="71"/>
      <c r="G38" s="109"/>
      <c r="H38" s="202"/>
      <c r="I38" s="184"/>
    </row>
    <row r="39" spans="1:9" ht="14.5" customHeight="1" x14ac:dyDescent="0.35">
      <c r="A39" s="26" t="s">
        <v>29</v>
      </c>
      <c r="B39" s="178" t="s">
        <v>35</v>
      </c>
      <c r="C39" s="151"/>
      <c r="D39" s="71"/>
      <c r="E39" s="73"/>
      <c r="F39" s="71"/>
      <c r="G39" s="109"/>
      <c r="H39" s="202"/>
      <c r="I39" s="184"/>
    </row>
    <row r="40" spans="1:9" ht="14.5" customHeight="1" x14ac:dyDescent="0.35">
      <c r="A40" s="26" t="s">
        <v>28</v>
      </c>
      <c r="B40" s="178" t="s">
        <v>34</v>
      </c>
      <c r="C40" s="151"/>
      <c r="D40" s="71"/>
      <c r="E40" s="73"/>
      <c r="F40" s="71"/>
      <c r="G40" s="109"/>
      <c r="H40" s="202"/>
      <c r="I40" s="184"/>
    </row>
    <row r="41" spans="1:9" ht="14.5" customHeight="1" x14ac:dyDescent="0.35">
      <c r="A41" s="26" t="s">
        <v>27</v>
      </c>
      <c r="B41" s="178" t="s">
        <v>33</v>
      </c>
      <c r="C41" s="151"/>
      <c r="D41" s="71"/>
      <c r="E41" s="73"/>
      <c r="F41" s="71"/>
      <c r="G41" s="109"/>
      <c r="H41" s="202"/>
      <c r="I41" s="184"/>
    </row>
    <row r="42" spans="1:9" ht="14.5" customHeight="1" x14ac:dyDescent="0.35">
      <c r="A42" s="26" t="s">
        <v>19</v>
      </c>
      <c r="B42" s="178"/>
      <c r="C42" s="151"/>
      <c r="D42" s="71"/>
      <c r="E42" s="73"/>
      <c r="F42" s="71"/>
      <c r="G42" s="109"/>
      <c r="H42" s="202"/>
      <c r="I42" s="184"/>
    </row>
    <row r="43" spans="1:9" ht="14.5" customHeight="1" thickBot="1" x14ac:dyDescent="0.4">
      <c r="A43" s="26"/>
      <c r="B43" s="203" t="s">
        <v>124</v>
      </c>
      <c r="C43" s="197"/>
      <c r="D43" s="64"/>
      <c r="E43" s="64"/>
      <c r="F43" s="64"/>
      <c r="G43" s="278"/>
      <c r="H43" s="299"/>
      <c r="I43" s="184"/>
    </row>
    <row r="44" spans="1:9" ht="14.5" customHeight="1" x14ac:dyDescent="0.35">
      <c r="A44" s="26"/>
      <c r="B44" s="147" t="s">
        <v>42</v>
      </c>
      <c r="C44" s="199"/>
      <c r="D44" s="74"/>
      <c r="E44" s="70"/>
      <c r="F44" s="74"/>
      <c r="G44" s="279"/>
      <c r="H44" s="287">
        <f>SUM(C44:C49)</f>
        <v>0</v>
      </c>
      <c r="I44" s="185"/>
    </row>
    <row r="45" spans="1:9" ht="14.5" customHeight="1" x14ac:dyDescent="0.35">
      <c r="A45" s="26"/>
      <c r="B45" s="148" t="s">
        <v>41</v>
      </c>
      <c r="C45" s="199"/>
      <c r="D45" s="74"/>
      <c r="E45" s="70"/>
      <c r="F45" s="74"/>
      <c r="G45" s="279"/>
      <c r="H45" s="288"/>
      <c r="I45" s="185"/>
    </row>
    <row r="46" spans="1:9" ht="14.5" customHeight="1" x14ac:dyDescent="0.35">
      <c r="A46" s="26"/>
      <c r="B46" s="149" t="s">
        <v>40</v>
      </c>
      <c r="C46" s="199"/>
      <c r="D46" s="74"/>
      <c r="E46" s="70"/>
      <c r="F46" s="74"/>
      <c r="G46" s="279"/>
      <c r="H46" s="288"/>
      <c r="I46" s="185"/>
    </row>
    <row r="47" spans="1:9" ht="14.5" customHeight="1" x14ac:dyDescent="0.35">
      <c r="A47" s="26"/>
      <c r="B47" s="149" t="s">
        <v>39</v>
      </c>
      <c r="C47" s="199"/>
      <c r="D47" s="74"/>
      <c r="E47" s="70"/>
      <c r="F47" s="74"/>
      <c r="G47" s="279"/>
      <c r="H47" s="288"/>
      <c r="I47" s="185"/>
    </row>
    <row r="48" spans="1:9" ht="14.5" customHeight="1" x14ac:dyDescent="0.35">
      <c r="A48" s="26"/>
      <c r="B48" s="149"/>
      <c r="C48" s="199"/>
      <c r="D48" s="74"/>
      <c r="E48" s="70"/>
      <c r="F48" s="74"/>
      <c r="G48" s="279"/>
      <c r="H48" s="288"/>
      <c r="I48" s="185"/>
    </row>
    <row r="49" spans="1:9" ht="14.5" customHeight="1" thickBot="1" x14ac:dyDescent="0.4">
      <c r="A49" s="26"/>
      <c r="B49" s="205" t="s">
        <v>125</v>
      </c>
      <c r="C49" s="200"/>
      <c r="D49" s="75"/>
      <c r="E49" s="75"/>
      <c r="F49" s="75"/>
      <c r="G49" s="280"/>
      <c r="H49" s="289"/>
      <c r="I49" s="185"/>
    </row>
    <row r="50" spans="1:9" ht="14.5" customHeight="1" x14ac:dyDescent="0.35">
      <c r="A50" s="26"/>
      <c r="B50" s="175" t="s">
        <v>44</v>
      </c>
      <c r="C50" s="196"/>
      <c r="D50" s="77"/>
      <c r="E50" s="78"/>
      <c r="F50" s="77"/>
      <c r="G50" s="281"/>
      <c r="H50" s="300">
        <f>SUM(C50:C54)</f>
        <v>0</v>
      </c>
      <c r="I50" s="185"/>
    </row>
    <row r="51" spans="1:9" ht="14.5" customHeight="1" x14ac:dyDescent="0.35">
      <c r="A51" s="26"/>
      <c r="B51" s="176" t="s">
        <v>43</v>
      </c>
      <c r="C51" s="196"/>
      <c r="D51" s="77"/>
      <c r="E51" s="78"/>
      <c r="F51" s="77"/>
      <c r="G51" s="281"/>
      <c r="H51" s="301"/>
      <c r="I51" s="185"/>
    </row>
    <row r="52" spans="1:9" ht="14.5" customHeight="1" x14ac:dyDescent="0.35">
      <c r="A52" s="26"/>
      <c r="B52" s="178" t="s">
        <v>105</v>
      </c>
      <c r="C52" s="196"/>
      <c r="D52" s="77"/>
      <c r="E52" s="78"/>
      <c r="F52" s="77"/>
      <c r="G52" s="281"/>
      <c r="H52" s="301"/>
      <c r="I52" s="185"/>
    </row>
    <row r="53" spans="1:9" ht="14.5" customHeight="1" x14ac:dyDescent="0.35">
      <c r="A53" s="26"/>
      <c r="B53" s="202" t="s">
        <v>106</v>
      </c>
      <c r="C53" s="196"/>
      <c r="D53" s="77"/>
      <c r="E53" s="78"/>
      <c r="F53" s="77"/>
      <c r="G53" s="281"/>
      <c r="H53" s="301"/>
      <c r="I53" s="185"/>
    </row>
    <row r="54" spans="1:9" ht="14.5" customHeight="1" thickBot="1" x14ac:dyDescent="0.4">
      <c r="A54" s="26"/>
      <c r="B54" s="203" t="s">
        <v>126</v>
      </c>
      <c r="C54" s="206"/>
      <c r="D54" s="188"/>
      <c r="E54" s="188"/>
      <c r="F54" s="188"/>
      <c r="G54" s="282"/>
      <c r="H54" s="302"/>
      <c r="I54" s="185"/>
    </row>
    <row r="55" spans="1:9" ht="14.5" customHeight="1" x14ac:dyDescent="0.35">
      <c r="A55" s="26"/>
      <c r="B55" s="190" t="s">
        <v>150</v>
      </c>
      <c r="C55" s="192"/>
      <c r="D55" s="193"/>
      <c r="E55" s="193"/>
      <c r="F55" s="193"/>
      <c r="G55" s="283"/>
      <c r="H55" s="287">
        <f>SUM(C55:C59)</f>
        <v>0</v>
      </c>
      <c r="I55" s="185"/>
    </row>
    <row r="56" spans="1:9" ht="14.5" customHeight="1" x14ac:dyDescent="0.35">
      <c r="A56" s="26"/>
      <c r="B56" s="38" t="s">
        <v>121</v>
      </c>
      <c r="C56" s="194"/>
      <c r="D56" s="189"/>
      <c r="E56" s="189"/>
      <c r="F56" s="189"/>
      <c r="G56" s="284"/>
      <c r="H56" s="288"/>
      <c r="I56" s="185"/>
    </row>
    <row r="57" spans="1:9" ht="14.5" customHeight="1" x14ac:dyDescent="0.35">
      <c r="A57" s="26"/>
      <c r="B57" s="38" t="s">
        <v>45</v>
      </c>
      <c r="C57" s="194"/>
      <c r="D57" s="189"/>
      <c r="E57" s="189"/>
      <c r="F57" s="189"/>
      <c r="G57" s="284"/>
      <c r="H57" s="288"/>
      <c r="I57" s="185"/>
    </row>
    <row r="58" spans="1:9" ht="14.5" customHeight="1" x14ac:dyDescent="0.35">
      <c r="A58" s="26"/>
      <c r="B58" s="38"/>
      <c r="C58" s="194"/>
      <c r="D58" s="189"/>
      <c r="E58" s="189"/>
      <c r="F58" s="189"/>
      <c r="G58" s="284"/>
      <c r="H58" s="288"/>
      <c r="I58" s="185"/>
    </row>
    <row r="59" spans="1:9" ht="14.5" customHeight="1" thickBot="1" x14ac:dyDescent="0.4">
      <c r="A59" s="27"/>
      <c r="B59" s="191" t="s">
        <v>127</v>
      </c>
      <c r="C59" s="195"/>
      <c r="D59" s="75"/>
      <c r="E59" s="75"/>
      <c r="F59" s="75"/>
      <c r="G59" s="280"/>
      <c r="H59" s="289"/>
      <c r="I59" s="185"/>
    </row>
    <row r="60" spans="1:9" ht="14.5" customHeight="1" x14ac:dyDescent="0.35">
      <c r="A60" s="28"/>
      <c r="B60" s="28"/>
      <c r="C60" s="29"/>
      <c r="D60" s="29"/>
      <c r="E60" s="29"/>
      <c r="F60" s="29"/>
      <c r="G60" s="29"/>
      <c r="H60" s="41"/>
      <c r="I60" s="186"/>
    </row>
    <row r="61" spans="1:9" ht="14.5" customHeight="1" x14ac:dyDescent="0.35">
      <c r="A61" s="28"/>
      <c r="B61" s="28"/>
      <c r="C61" s="29"/>
      <c r="D61" s="29"/>
      <c r="E61" s="29"/>
      <c r="F61" s="29"/>
      <c r="G61" s="29"/>
      <c r="H61" s="41"/>
      <c r="I61" s="186"/>
    </row>
    <row r="62" spans="1:9" ht="14.5" customHeight="1" x14ac:dyDescent="0.35">
      <c r="A62" s="28"/>
      <c r="B62" s="28"/>
      <c r="C62" s="29"/>
      <c r="D62" s="29"/>
      <c r="E62" s="29"/>
      <c r="F62" s="29"/>
      <c r="G62" s="29"/>
      <c r="H62" s="41"/>
      <c r="I62" s="186"/>
    </row>
    <row r="63" spans="1:9" ht="14.5" customHeight="1" x14ac:dyDescent="0.35">
      <c r="A63" s="28"/>
      <c r="B63" s="28"/>
      <c r="C63" s="29"/>
      <c r="D63" s="29"/>
      <c r="E63" s="29"/>
      <c r="F63" s="29"/>
      <c r="G63" s="29"/>
      <c r="H63" s="41"/>
      <c r="I63" s="186"/>
    </row>
    <row r="64" spans="1:9" ht="14.5" customHeight="1" x14ac:dyDescent="0.35">
      <c r="A64" s="28"/>
      <c r="B64" s="28"/>
      <c r="C64" s="29"/>
      <c r="D64" s="29"/>
      <c r="E64" s="29"/>
      <c r="F64" s="29"/>
      <c r="G64" s="29"/>
      <c r="H64" s="41"/>
      <c r="I64" s="186"/>
    </row>
    <row r="65" spans="1:9" ht="14.5" customHeight="1" thickBot="1" x14ac:dyDescent="0.4">
      <c r="A65" s="28"/>
      <c r="B65" s="28"/>
      <c r="C65" s="29"/>
      <c r="D65" s="29"/>
      <c r="E65" s="29"/>
      <c r="F65" s="29"/>
      <c r="G65" s="29"/>
      <c r="H65" s="41"/>
      <c r="I65" s="186"/>
    </row>
    <row r="66" spans="1:9" ht="14.5" customHeight="1" thickBot="1" x14ac:dyDescent="0.4">
      <c r="A66" s="131" t="s">
        <v>15</v>
      </c>
      <c r="B66" s="132"/>
      <c r="C66" s="132"/>
      <c r="D66" s="132"/>
      <c r="E66" s="132"/>
      <c r="F66" s="132"/>
      <c r="G66" s="132"/>
      <c r="H66" s="133"/>
      <c r="I66" s="186"/>
    </row>
    <row r="67" spans="1:9" ht="14.5" customHeight="1" thickBot="1" x14ac:dyDescent="0.4">
      <c r="A67" s="211" t="s">
        <v>5</v>
      </c>
      <c r="B67" s="211" t="s">
        <v>6</v>
      </c>
      <c r="C67" s="211" t="s">
        <v>7</v>
      </c>
      <c r="D67" s="211" t="s">
        <v>104</v>
      </c>
      <c r="E67" s="211" t="s">
        <v>9</v>
      </c>
      <c r="F67" s="14" t="s">
        <v>10</v>
      </c>
      <c r="G67" s="14" t="s">
        <v>11</v>
      </c>
      <c r="H67" s="273" t="s">
        <v>8</v>
      </c>
      <c r="I67" s="186"/>
    </row>
    <row r="68" spans="1:9" ht="14.5" customHeight="1" x14ac:dyDescent="0.35">
      <c r="A68" s="31" t="s">
        <v>109</v>
      </c>
      <c r="B68" s="201" t="s">
        <v>107</v>
      </c>
      <c r="C68" s="219"/>
      <c r="D68" s="218"/>
      <c r="E68" s="79"/>
      <c r="F68" s="77"/>
      <c r="G68" s="281"/>
      <c r="H68" s="180">
        <f>SUM(C68:C74)</f>
        <v>0</v>
      </c>
      <c r="I68" s="185"/>
    </row>
    <row r="69" spans="1:9" ht="14.5" customHeight="1" x14ac:dyDescent="0.35">
      <c r="A69" s="32" t="s">
        <v>110</v>
      </c>
      <c r="B69" s="202" t="s">
        <v>108</v>
      </c>
      <c r="C69" s="196"/>
      <c r="D69" s="77"/>
      <c r="E69" s="79"/>
      <c r="F69" s="77"/>
      <c r="G69" s="281"/>
      <c r="H69" s="202"/>
      <c r="I69" s="185"/>
    </row>
    <row r="70" spans="1:9" ht="14.5" customHeight="1" x14ac:dyDescent="0.35">
      <c r="A70" s="33"/>
      <c r="B70" s="178" t="s">
        <v>49</v>
      </c>
      <c r="C70" s="151"/>
      <c r="D70" s="71"/>
      <c r="E70" s="73"/>
      <c r="F70" s="71"/>
      <c r="G70" s="109"/>
      <c r="H70" s="202"/>
      <c r="I70" s="185"/>
    </row>
    <row r="71" spans="1:9" s="5" customFormat="1" ht="14.5" customHeight="1" x14ac:dyDescent="0.35">
      <c r="A71" s="33"/>
      <c r="B71" s="178"/>
      <c r="C71" s="151"/>
      <c r="D71" s="71"/>
      <c r="E71" s="77"/>
      <c r="F71" s="71"/>
      <c r="G71" s="109"/>
      <c r="H71" s="202"/>
      <c r="I71" s="185"/>
    </row>
    <row r="72" spans="1:9" ht="14.5" customHeight="1" x14ac:dyDescent="0.35">
      <c r="A72" s="33"/>
      <c r="B72" s="178"/>
      <c r="C72" s="151"/>
      <c r="D72" s="71"/>
      <c r="E72" s="78"/>
      <c r="F72" s="71"/>
      <c r="G72" s="109"/>
      <c r="H72" s="202"/>
      <c r="I72" s="185"/>
    </row>
    <row r="73" spans="1:9" s="5" customFormat="1" ht="14.5" customHeight="1" x14ac:dyDescent="0.35">
      <c r="A73" s="33"/>
      <c r="B73" s="178"/>
      <c r="C73" s="151"/>
      <c r="D73" s="71"/>
      <c r="E73" s="80"/>
      <c r="F73" s="71"/>
      <c r="G73" s="109"/>
      <c r="H73" s="202"/>
      <c r="I73" s="185"/>
    </row>
    <row r="74" spans="1:9" ht="14.5" customHeight="1" thickBot="1" x14ac:dyDescent="0.4">
      <c r="A74" s="33"/>
      <c r="B74" s="203" t="s">
        <v>128</v>
      </c>
      <c r="C74" s="197"/>
      <c r="D74" s="64"/>
      <c r="E74" s="64"/>
      <c r="F74" s="64"/>
      <c r="G74" s="278"/>
      <c r="H74" s="299"/>
      <c r="I74" s="185"/>
    </row>
    <row r="75" spans="1:9" ht="14.5" customHeight="1" x14ac:dyDescent="0.35">
      <c r="A75" s="34" t="s">
        <v>46</v>
      </c>
      <c r="B75" s="148" t="s">
        <v>111</v>
      </c>
      <c r="C75" s="198"/>
      <c r="D75" s="76"/>
      <c r="E75" s="81"/>
      <c r="F75" s="76"/>
      <c r="G75" s="285"/>
      <c r="H75" s="287">
        <f>SUM(C75:C79)</f>
        <v>0</v>
      </c>
      <c r="I75" s="185"/>
    </row>
    <row r="76" spans="1:9" ht="14.5" customHeight="1" x14ac:dyDescent="0.35">
      <c r="A76" s="34" t="s">
        <v>47</v>
      </c>
      <c r="B76" s="204" t="s">
        <v>112</v>
      </c>
      <c r="C76" s="199"/>
      <c r="D76" s="74"/>
      <c r="E76" s="82"/>
      <c r="F76" s="74"/>
      <c r="G76" s="279"/>
      <c r="H76" s="288"/>
      <c r="I76" s="185"/>
    </row>
    <row r="77" spans="1:9" ht="14.5" customHeight="1" x14ac:dyDescent="0.35">
      <c r="A77" s="34" t="s">
        <v>48</v>
      </c>
      <c r="B77" s="149" t="s">
        <v>40</v>
      </c>
      <c r="C77" s="199"/>
      <c r="D77" s="74"/>
      <c r="E77" s="74"/>
      <c r="F77" s="74"/>
      <c r="G77" s="279"/>
      <c r="H77" s="288"/>
      <c r="I77" s="185"/>
    </row>
    <row r="78" spans="1:9" ht="14.5" customHeight="1" x14ac:dyDescent="0.35">
      <c r="A78" s="34" t="s">
        <v>113</v>
      </c>
      <c r="B78" s="149" t="s">
        <v>50</v>
      </c>
      <c r="C78" s="199"/>
      <c r="D78" s="74"/>
      <c r="E78" s="74"/>
      <c r="F78" s="74"/>
      <c r="G78" s="279"/>
      <c r="H78" s="288"/>
      <c r="I78" s="185"/>
    </row>
    <row r="79" spans="1:9" ht="14.5" customHeight="1" thickBot="1" x14ac:dyDescent="0.4">
      <c r="A79" s="35"/>
      <c r="B79" s="205" t="s">
        <v>129</v>
      </c>
      <c r="C79" s="200"/>
      <c r="D79" s="75"/>
      <c r="E79" s="75"/>
      <c r="F79" s="75"/>
      <c r="G79" s="280"/>
      <c r="H79" s="289"/>
      <c r="I79" s="185"/>
    </row>
    <row r="80" spans="1:9" ht="14.5" customHeight="1" thickBot="1" x14ac:dyDescent="0.4">
      <c r="A80" s="11"/>
      <c r="B80" s="11"/>
      <c r="C80" s="11"/>
      <c r="D80" s="11"/>
      <c r="E80" s="11"/>
      <c r="F80" s="276" t="s">
        <v>16</v>
      </c>
      <c r="G80" s="277"/>
      <c r="H80" s="286">
        <f>H36+H44+H50+H55+H68+H75</f>
        <v>0</v>
      </c>
      <c r="I80" s="187"/>
    </row>
    <row r="81" spans="1:9" ht="14.5" customHeight="1" thickBot="1" x14ac:dyDescent="0.4">
      <c r="A81" s="11"/>
      <c r="B81" s="166" t="s">
        <v>145</v>
      </c>
      <c r="C81" s="167" t="s">
        <v>142</v>
      </c>
      <c r="D81" s="168">
        <v>30</v>
      </c>
      <c r="E81" s="36" t="str">
        <f>IF(H80&lt;30,"Falta carga horária para atingir o mínimo","Cumprida carga horária mínima")</f>
        <v>Falta carga horária para atingir o mínimo</v>
      </c>
      <c r="F81" s="19">
        <f>IF(D81&gt;H80,(D81-H80),0)</f>
        <v>30</v>
      </c>
      <c r="G81" s="19" t="s">
        <v>95</v>
      </c>
      <c r="H81" s="37"/>
      <c r="I81" s="182"/>
    </row>
    <row r="82" spans="1:9" ht="14.5" customHeight="1" thickBot="1" x14ac:dyDescent="0.4">
      <c r="A82" s="11"/>
      <c r="B82" s="169"/>
      <c r="C82" s="170" t="s">
        <v>143</v>
      </c>
      <c r="D82" s="171">
        <f>200</f>
        <v>200</v>
      </c>
      <c r="E82" s="20" t="str">
        <f>IF(H80&gt;=200,"Atingiu carga horária máxima","Não atingiu carga horária máxima")</f>
        <v>Não atingiu carga horária máxima</v>
      </c>
      <c r="F82" s="21" t="s">
        <v>147</v>
      </c>
      <c r="G82" s="22">
        <f>IF(D82&lt;H80,(H80-D82),0)</f>
        <v>0</v>
      </c>
      <c r="H82" s="272" t="s">
        <v>95</v>
      </c>
      <c r="I82" s="182"/>
    </row>
    <row r="83" spans="1:9" ht="14.5" customHeight="1" x14ac:dyDescent="0.35">
      <c r="A83" s="11"/>
      <c r="B83" s="11"/>
      <c r="C83" s="11"/>
      <c r="D83" s="11"/>
      <c r="E83" s="13"/>
      <c r="F83" s="13"/>
      <c r="G83" s="13"/>
      <c r="H83" s="13"/>
      <c r="I83" s="182"/>
    </row>
    <row r="84" spans="1:9" ht="14.5" customHeight="1" x14ac:dyDescent="0.35">
      <c r="A84" s="11"/>
      <c r="B84" s="11"/>
      <c r="C84" s="11"/>
      <c r="D84" s="11"/>
      <c r="E84" s="13"/>
      <c r="F84" s="13"/>
      <c r="G84" s="13"/>
      <c r="H84" s="13"/>
      <c r="I84" s="182"/>
    </row>
    <row r="85" spans="1:9" ht="14.5" customHeight="1" x14ac:dyDescent="0.35">
      <c r="A85" s="11"/>
      <c r="B85" s="11"/>
      <c r="C85" s="11"/>
      <c r="D85" s="11"/>
      <c r="E85" s="13"/>
      <c r="F85" s="13"/>
      <c r="G85" s="13"/>
      <c r="H85" s="13"/>
      <c r="I85" s="182"/>
    </row>
    <row r="86" spans="1:9" ht="14.5" customHeight="1" x14ac:dyDescent="0.35">
      <c r="A86" s="11"/>
      <c r="B86" s="11"/>
      <c r="C86" s="11"/>
      <c r="D86" s="11"/>
      <c r="E86" s="13"/>
      <c r="F86" s="13"/>
      <c r="G86" s="13"/>
      <c r="H86" s="13"/>
      <c r="I86" s="182"/>
    </row>
    <row r="87" spans="1:9" ht="14.5" customHeight="1" x14ac:dyDescent="0.35">
      <c r="A87" s="11"/>
      <c r="B87" s="11"/>
      <c r="C87" s="11"/>
      <c r="D87" s="11"/>
      <c r="E87" s="13"/>
      <c r="F87" s="13"/>
      <c r="G87" s="13"/>
      <c r="H87" s="13"/>
      <c r="I87" s="182"/>
    </row>
    <row r="88" spans="1:9" ht="14.5" customHeight="1" x14ac:dyDescent="0.35">
      <c r="A88" s="11"/>
      <c r="B88" s="11"/>
      <c r="C88" s="11"/>
      <c r="D88" s="11"/>
      <c r="E88" s="13"/>
      <c r="F88" s="13"/>
      <c r="G88" s="13"/>
      <c r="H88" s="13"/>
      <c r="I88" s="182"/>
    </row>
    <row r="89" spans="1:9" ht="14.5" customHeight="1" x14ac:dyDescent="0.35">
      <c r="A89" s="11"/>
      <c r="B89" s="11"/>
      <c r="C89" s="11"/>
      <c r="D89" s="11"/>
      <c r="E89" s="13"/>
      <c r="F89" s="13"/>
      <c r="G89" s="13"/>
      <c r="H89" s="13"/>
      <c r="I89" s="182"/>
    </row>
    <row r="90" spans="1:9" ht="14.5" customHeight="1" x14ac:dyDescent="0.35">
      <c r="A90" s="11"/>
      <c r="B90" s="11"/>
      <c r="C90" s="11"/>
      <c r="D90" s="11"/>
      <c r="E90" s="13"/>
      <c r="F90" s="13"/>
      <c r="G90" s="13"/>
      <c r="H90" s="13"/>
      <c r="I90" s="182"/>
    </row>
    <row r="91" spans="1:9" ht="14.5" customHeight="1" x14ac:dyDescent="0.35">
      <c r="A91" s="11"/>
      <c r="B91" s="11"/>
      <c r="C91" s="11"/>
      <c r="D91" s="11"/>
      <c r="E91" s="13"/>
      <c r="F91" s="13"/>
      <c r="G91" s="13"/>
      <c r="H91" s="13"/>
      <c r="I91" s="182"/>
    </row>
    <row r="92" spans="1:9" ht="14.5" customHeight="1" x14ac:dyDescent="0.35">
      <c r="A92" s="11"/>
      <c r="B92" s="11"/>
      <c r="C92" s="11"/>
      <c r="D92" s="11"/>
      <c r="E92" s="13"/>
      <c r="F92" s="13"/>
      <c r="G92" s="13"/>
      <c r="H92" s="13"/>
      <c r="I92" s="182"/>
    </row>
    <row r="93" spans="1:9" ht="14.5" customHeight="1" x14ac:dyDescent="0.35">
      <c r="A93" s="11"/>
      <c r="B93" s="11"/>
      <c r="C93" s="11"/>
      <c r="D93" s="11"/>
      <c r="E93" s="13"/>
      <c r="F93" s="13"/>
      <c r="G93" s="13"/>
      <c r="H93" s="13"/>
      <c r="I93" s="182"/>
    </row>
    <row r="94" spans="1:9" ht="14.5" customHeight="1" x14ac:dyDescent="0.35">
      <c r="A94" s="11"/>
      <c r="B94" s="11"/>
      <c r="C94" s="11"/>
      <c r="D94" s="11"/>
      <c r="E94" s="13"/>
      <c r="F94" s="13"/>
      <c r="G94" s="13"/>
      <c r="H94" s="13"/>
      <c r="I94" s="182"/>
    </row>
    <row r="95" spans="1:9" ht="14.5" customHeight="1" x14ac:dyDescent="0.35">
      <c r="A95" s="11"/>
      <c r="B95" s="11"/>
      <c r="C95" s="11"/>
      <c r="D95" s="11"/>
      <c r="E95" s="13"/>
      <c r="F95" s="13"/>
      <c r="G95" s="13"/>
      <c r="H95" s="13"/>
      <c r="I95" s="182"/>
    </row>
    <row r="96" spans="1:9" ht="14.5" customHeight="1" thickBot="1" x14ac:dyDescent="0.4">
      <c r="A96" s="11"/>
      <c r="B96" s="11"/>
      <c r="C96" s="11"/>
      <c r="D96" s="11"/>
      <c r="E96" s="13"/>
      <c r="F96" s="13"/>
      <c r="G96" s="13"/>
      <c r="H96" s="13"/>
      <c r="I96" s="182"/>
    </row>
    <row r="97" spans="1:8" ht="14.5" customHeight="1" thickBot="1" x14ac:dyDescent="0.4">
      <c r="A97" s="131" t="s">
        <v>17</v>
      </c>
      <c r="B97" s="132"/>
      <c r="C97" s="132"/>
      <c r="D97" s="132"/>
      <c r="E97" s="132"/>
      <c r="F97" s="132"/>
      <c r="G97" s="132"/>
      <c r="H97" s="133"/>
    </row>
    <row r="98" spans="1:8" ht="14.5" customHeight="1" thickBot="1" x14ac:dyDescent="0.4">
      <c r="A98" s="211" t="s">
        <v>5</v>
      </c>
      <c r="B98" s="211" t="s">
        <v>6</v>
      </c>
      <c r="C98" s="211" t="s">
        <v>7</v>
      </c>
      <c r="D98" s="211" t="s">
        <v>104</v>
      </c>
      <c r="E98" s="14" t="s">
        <v>9</v>
      </c>
      <c r="F98" s="14" t="s">
        <v>10</v>
      </c>
      <c r="G98" s="14" t="s">
        <v>11</v>
      </c>
      <c r="H98" s="273" t="s">
        <v>8</v>
      </c>
    </row>
    <row r="99" spans="1:8" ht="14.5" customHeight="1" x14ac:dyDescent="0.35">
      <c r="A99" s="220" t="s">
        <v>55</v>
      </c>
      <c r="B99" s="201" t="s">
        <v>57</v>
      </c>
      <c r="C99" s="227"/>
      <c r="D99" s="83"/>
      <c r="E99" s="84"/>
      <c r="F99" s="84"/>
      <c r="G99" s="85"/>
      <c r="H99" s="296">
        <f>SUM(C99:C106)</f>
        <v>0</v>
      </c>
    </row>
    <row r="100" spans="1:8" ht="14.5" customHeight="1" x14ac:dyDescent="0.35">
      <c r="A100" s="220" t="s">
        <v>54</v>
      </c>
      <c r="B100" s="178" t="s">
        <v>56</v>
      </c>
      <c r="C100" s="228"/>
      <c r="D100" s="86"/>
      <c r="E100" s="87"/>
      <c r="F100" s="87"/>
      <c r="G100" s="88"/>
      <c r="H100" s="297"/>
    </row>
    <row r="101" spans="1:8" ht="14.5" customHeight="1" x14ac:dyDescent="0.35">
      <c r="A101" s="220"/>
      <c r="B101" s="178"/>
      <c r="C101" s="228"/>
      <c r="D101" s="86"/>
      <c r="E101" s="87"/>
      <c r="F101" s="87"/>
      <c r="G101" s="88"/>
      <c r="H101" s="297"/>
    </row>
    <row r="102" spans="1:8" ht="14.5" customHeight="1" x14ac:dyDescent="0.35">
      <c r="A102" s="221" t="s">
        <v>53</v>
      </c>
      <c r="B102" s="178"/>
      <c r="C102" s="228"/>
      <c r="D102" s="86"/>
      <c r="E102" s="89"/>
      <c r="F102" s="86"/>
      <c r="G102" s="88"/>
      <c r="H102" s="297"/>
    </row>
    <row r="103" spans="1:8" ht="14.5" customHeight="1" x14ac:dyDescent="0.35">
      <c r="A103" s="221" t="s">
        <v>52</v>
      </c>
      <c r="B103" s="178"/>
      <c r="C103" s="228"/>
      <c r="D103" s="86"/>
      <c r="E103" s="89"/>
      <c r="F103" s="86"/>
      <c r="G103" s="88"/>
      <c r="H103" s="297"/>
    </row>
    <row r="104" spans="1:8" ht="14.5" customHeight="1" x14ac:dyDescent="0.35">
      <c r="A104" s="221" t="s">
        <v>51</v>
      </c>
      <c r="B104" s="178"/>
      <c r="C104" s="228"/>
      <c r="D104" s="86"/>
      <c r="E104" s="89"/>
      <c r="F104" s="86"/>
      <c r="G104" s="88"/>
      <c r="H104" s="297"/>
    </row>
    <row r="105" spans="1:8" ht="14.5" customHeight="1" x14ac:dyDescent="0.35">
      <c r="A105" s="221" t="s">
        <v>101</v>
      </c>
      <c r="B105" s="178"/>
      <c r="C105" s="228"/>
      <c r="D105" s="86"/>
      <c r="E105" s="89"/>
      <c r="F105" s="86"/>
      <c r="G105" s="88"/>
      <c r="H105" s="297"/>
    </row>
    <row r="106" spans="1:8" ht="14.5" customHeight="1" thickBot="1" x14ac:dyDescent="0.4">
      <c r="A106" s="222"/>
      <c r="B106" s="203" t="s">
        <v>130</v>
      </c>
      <c r="C106" s="229"/>
      <c r="D106" s="90"/>
      <c r="E106" s="91"/>
      <c r="F106" s="90"/>
      <c r="G106" s="92"/>
      <c r="H106" s="298"/>
    </row>
    <row r="107" spans="1:8" ht="14.5" customHeight="1" x14ac:dyDescent="0.35">
      <c r="A107" s="38" t="s">
        <v>64</v>
      </c>
      <c r="B107" s="233" t="s">
        <v>57</v>
      </c>
      <c r="C107" s="230"/>
      <c r="D107" s="93"/>
      <c r="E107" s="94"/>
      <c r="F107" s="93"/>
      <c r="G107" s="95"/>
      <c r="H107" s="293">
        <f>SUM(C107:C114)</f>
        <v>0</v>
      </c>
    </row>
    <row r="108" spans="1:8" ht="14.5" customHeight="1" x14ac:dyDescent="0.35">
      <c r="A108" s="38" t="s">
        <v>63</v>
      </c>
      <c r="B108" s="149" t="s">
        <v>56</v>
      </c>
      <c r="C108" s="231"/>
      <c r="D108" s="93"/>
      <c r="E108" s="94"/>
      <c r="F108" s="96"/>
      <c r="G108" s="97"/>
      <c r="H108" s="294"/>
    </row>
    <row r="109" spans="1:8" ht="14.5" customHeight="1" x14ac:dyDescent="0.35">
      <c r="A109" s="38" t="s">
        <v>62</v>
      </c>
      <c r="B109" s="149"/>
      <c r="C109" s="231"/>
      <c r="D109" s="96"/>
      <c r="E109" s="96"/>
      <c r="F109" s="96"/>
      <c r="G109" s="97"/>
      <c r="H109" s="294"/>
    </row>
    <row r="110" spans="1:8" ht="14.5" customHeight="1" x14ac:dyDescent="0.35">
      <c r="A110" s="38" t="s">
        <v>61</v>
      </c>
      <c r="B110" s="149"/>
      <c r="C110" s="231"/>
      <c r="D110" s="96"/>
      <c r="E110" s="96"/>
      <c r="F110" s="96"/>
      <c r="G110" s="97"/>
      <c r="H110" s="294"/>
    </row>
    <row r="111" spans="1:8" ht="14.5" customHeight="1" x14ac:dyDescent="0.35">
      <c r="A111" s="38" t="s">
        <v>60</v>
      </c>
      <c r="B111" s="149"/>
      <c r="C111" s="231"/>
      <c r="D111" s="96"/>
      <c r="E111" s="96"/>
      <c r="F111" s="96"/>
      <c r="G111" s="97"/>
      <c r="H111" s="294"/>
    </row>
    <row r="112" spans="1:8" ht="14.5" customHeight="1" x14ac:dyDescent="0.35">
      <c r="A112" s="38" t="s">
        <v>59</v>
      </c>
      <c r="B112" s="149"/>
      <c r="C112" s="231"/>
      <c r="D112" s="96"/>
      <c r="E112" s="96"/>
      <c r="F112" s="96"/>
      <c r="G112" s="97"/>
      <c r="H112" s="294"/>
    </row>
    <row r="113" spans="1:8" ht="14.5" customHeight="1" x14ac:dyDescent="0.35">
      <c r="A113" s="38" t="s">
        <v>58</v>
      </c>
      <c r="B113" s="149"/>
      <c r="C113" s="231"/>
      <c r="D113" s="96"/>
      <c r="E113" s="96"/>
      <c r="F113" s="96"/>
      <c r="G113" s="97"/>
      <c r="H113" s="294"/>
    </row>
    <row r="114" spans="1:8" ht="14.5" customHeight="1" thickBot="1" x14ac:dyDescent="0.4">
      <c r="A114" s="38"/>
      <c r="B114" s="205" t="s">
        <v>131</v>
      </c>
      <c r="C114" s="232"/>
      <c r="D114" s="3"/>
      <c r="E114" s="3"/>
      <c r="F114" s="3"/>
      <c r="G114" s="98"/>
      <c r="H114" s="295"/>
    </row>
    <row r="115" spans="1:8" ht="14.5" customHeight="1" x14ac:dyDescent="0.35">
      <c r="A115" s="223" t="s">
        <v>65</v>
      </c>
      <c r="B115" s="201" t="s">
        <v>57</v>
      </c>
      <c r="C115" s="227"/>
      <c r="D115" s="225"/>
      <c r="E115" s="226"/>
      <c r="F115" s="84"/>
      <c r="G115" s="85"/>
      <c r="H115" s="290">
        <f>SUM(C115:C123)</f>
        <v>0</v>
      </c>
    </row>
    <row r="116" spans="1:8" ht="14.5" customHeight="1" x14ac:dyDescent="0.35">
      <c r="A116" s="221" t="s">
        <v>63</v>
      </c>
      <c r="B116" s="178" t="s">
        <v>56</v>
      </c>
      <c r="C116" s="228"/>
      <c r="D116" s="86"/>
      <c r="E116" s="87"/>
      <c r="F116" s="87"/>
      <c r="G116" s="88"/>
      <c r="H116" s="291"/>
    </row>
    <row r="117" spans="1:8" ht="14.5" customHeight="1" x14ac:dyDescent="0.35">
      <c r="A117" s="221" t="s">
        <v>62</v>
      </c>
      <c r="B117" s="178"/>
      <c r="C117" s="228"/>
      <c r="D117" s="86"/>
      <c r="E117" s="99"/>
      <c r="F117" s="87"/>
      <c r="G117" s="88"/>
      <c r="H117" s="291"/>
    </row>
    <row r="118" spans="1:8" ht="14.5" customHeight="1" x14ac:dyDescent="0.35">
      <c r="A118" s="221" t="s">
        <v>61</v>
      </c>
      <c r="B118" s="178"/>
      <c r="C118" s="228"/>
      <c r="D118" s="86"/>
      <c r="E118" s="89"/>
      <c r="F118" s="86"/>
      <c r="G118" s="88"/>
      <c r="H118" s="291"/>
    </row>
    <row r="119" spans="1:8" ht="14.5" customHeight="1" x14ac:dyDescent="0.35">
      <c r="A119" s="221" t="s">
        <v>60</v>
      </c>
      <c r="B119" s="178"/>
      <c r="C119" s="228"/>
      <c r="D119" s="86"/>
      <c r="E119" s="86"/>
      <c r="F119" s="86"/>
      <c r="G119" s="88"/>
      <c r="H119" s="291"/>
    </row>
    <row r="120" spans="1:8" ht="14.5" customHeight="1" x14ac:dyDescent="0.35">
      <c r="A120" s="221" t="s">
        <v>59</v>
      </c>
      <c r="B120" s="178"/>
      <c r="C120" s="228"/>
      <c r="D120" s="86"/>
      <c r="E120" s="89"/>
      <c r="F120" s="86"/>
      <c r="G120" s="88"/>
      <c r="H120" s="291"/>
    </row>
    <row r="121" spans="1:8" ht="14.5" customHeight="1" x14ac:dyDescent="0.35">
      <c r="A121" s="221" t="s">
        <v>58</v>
      </c>
      <c r="B121" s="178"/>
      <c r="C121" s="228"/>
      <c r="D121" s="86"/>
      <c r="E121" s="89"/>
      <c r="F121" s="86"/>
      <c r="G121" s="88"/>
      <c r="H121" s="291"/>
    </row>
    <row r="122" spans="1:8" ht="14.5" customHeight="1" x14ac:dyDescent="0.35">
      <c r="A122" s="221"/>
      <c r="B122" s="178"/>
      <c r="C122" s="228"/>
      <c r="D122" s="86"/>
      <c r="E122" s="89"/>
      <c r="F122" s="86"/>
      <c r="G122" s="88"/>
      <c r="H122" s="291"/>
    </row>
    <row r="123" spans="1:8" ht="14.5" customHeight="1" thickBot="1" x14ac:dyDescent="0.4">
      <c r="A123" s="224"/>
      <c r="B123" s="203" t="s">
        <v>132</v>
      </c>
      <c r="C123" s="229"/>
      <c r="D123" s="90"/>
      <c r="E123" s="91"/>
      <c r="F123" s="90"/>
      <c r="G123" s="92"/>
      <c r="H123" s="292"/>
    </row>
    <row r="124" spans="1:8" ht="14.5" customHeight="1" x14ac:dyDescent="0.35">
      <c r="A124" s="136"/>
      <c r="B124" s="136"/>
      <c r="C124" s="136"/>
      <c r="D124" s="136"/>
      <c r="E124" s="136"/>
      <c r="F124" s="136"/>
      <c r="G124" s="136"/>
      <c r="H124" s="136"/>
    </row>
    <row r="125" spans="1:8" ht="14.5" customHeight="1" x14ac:dyDescent="0.35">
      <c r="A125" s="136"/>
      <c r="B125" s="136"/>
      <c r="C125" s="136"/>
      <c r="D125" s="136"/>
      <c r="E125" s="136"/>
      <c r="F125" s="136"/>
      <c r="G125" s="136"/>
      <c r="H125" s="136"/>
    </row>
    <row r="126" spans="1:8" ht="14.5" customHeight="1" x14ac:dyDescent="0.35">
      <c r="A126" s="136"/>
      <c r="B126" s="136"/>
      <c r="C126" s="136"/>
      <c r="D126" s="136"/>
      <c r="E126" s="136"/>
      <c r="F126" s="136"/>
      <c r="G126" s="136"/>
      <c r="H126" s="136"/>
    </row>
    <row r="127" spans="1:8" ht="14.5" customHeight="1" x14ac:dyDescent="0.35">
      <c r="A127" s="136"/>
      <c r="B127" s="136"/>
      <c r="C127" s="136"/>
      <c r="D127" s="136"/>
      <c r="E127" s="136"/>
      <c r="F127" s="136"/>
      <c r="G127" s="136"/>
      <c r="H127" s="136"/>
    </row>
    <row r="128" spans="1:8" ht="14.5" customHeight="1" thickBot="1" x14ac:dyDescent="0.4">
      <c r="A128" s="136"/>
      <c r="B128" s="136"/>
      <c r="C128" s="136"/>
      <c r="D128" s="136"/>
      <c r="E128" s="136"/>
      <c r="F128" s="136"/>
      <c r="G128" s="136"/>
      <c r="H128" s="136"/>
    </row>
    <row r="129" spans="1:8" ht="14.5" customHeight="1" thickBot="1" x14ac:dyDescent="0.4">
      <c r="A129" s="131" t="s">
        <v>17</v>
      </c>
      <c r="B129" s="132"/>
      <c r="C129" s="132"/>
      <c r="D129" s="132"/>
      <c r="E129" s="132"/>
      <c r="F129" s="132"/>
      <c r="G129" s="132"/>
      <c r="H129" s="133"/>
    </row>
    <row r="130" spans="1:8" ht="14.5" customHeight="1" thickBot="1" x14ac:dyDescent="0.4">
      <c r="A130" s="211" t="s">
        <v>5</v>
      </c>
      <c r="B130" s="234" t="s">
        <v>6</v>
      </c>
      <c r="C130" s="211" t="s">
        <v>7</v>
      </c>
      <c r="D130" s="211" t="s">
        <v>104</v>
      </c>
      <c r="E130" s="14" t="s">
        <v>9</v>
      </c>
      <c r="F130" s="14" t="s">
        <v>10</v>
      </c>
      <c r="G130" s="39" t="s">
        <v>11</v>
      </c>
      <c r="H130" s="273" t="s">
        <v>8</v>
      </c>
    </row>
    <row r="131" spans="1:8" ht="14.5" customHeight="1" x14ac:dyDescent="0.35">
      <c r="A131" s="175" t="s">
        <v>66</v>
      </c>
      <c r="B131" s="201" t="s">
        <v>57</v>
      </c>
      <c r="C131" s="235"/>
      <c r="D131" s="100"/>
      <c r="E131" s="101"/>
      <c r="F131" s="101"/>
      <c r="G131" s="102"/>
      <c r="H131" s="290">
        <f>SUM(C131:C138)</f>
        <v>0</v>
      </c>
    </row>
    <row r="132" spans="1:8" ht="14.5" customHeight="1" x14ac:dyDescent="0.35">
      <c r="A132" s="178" t="s">
        <v>63</v>
      </c>
      <c r="B132" s="178" t="s">
        <v>56</v>
      </c>
      <c r="C132" s="236"/>
      <c r="D132" s="103"/>
      <c r="E132" s="104"/>
      <c r="F132" s="104"/>
      <c r="G132" s="105"/>
      <c r="H132" s="291"/>
    </row>
    <row r="133" spans="1:8" ht="14.5" customHeight="1" x14ac:dyDescent="0.35">
      <c r="A133" s="178" t="s">
        <v>62</v>
      </c>
      <c r="B133" s="178"/>
      <c r="C133" s="236"/>
      <c r="D133" s="103"/>
      <c r="E133" s="103"/>
      <c r="F133" s="103"/>
      <c r="G133" s="105"/>
      <c r="H133" s="291"/>
    </row>
    <row r="134" spans="1:8" ht="14.5" customHeight="1" x14ac:dyDescent="0.35">
      <c r="A134" s="178" t="s">
        <v>61</v>
      </c>
      <c r="B134" s="178"/>
      <c r="C134" s="236"/>
      <c r="D134" s="103"/>
      <c r="E134" s="103"/>
      <c r="F134" s="103"/>
      <c r="G134" s="105"/>
      <c r="H134" s="291"/>
    </row>
    <row r="135" spans="1:8" ht="14.5" customHeight="1" x14ac:dyDescent="0.35">
      <c r="A135" s="178" t="s">
        <v>102</v>
      </c>
      <c r="B135" s="178"/>
      <c r="C135" s="236"/>
      <c r="D135" s="103"/>
      <c r="E135" s="103"/>
      <c r="F135" s="103"/>
      <c r="G135" s="105"/>
      <c r="H135" s="291"/>
    </row>
    <row r="136" spans="1:8" ht="14.5" customHeight="1" x14ac:dyDescent="0.35">
      <c r="A136" s="178" t="s">
        <v>103</v>
      </c>
      <c r="B136" s="178"/>
      <c r="C136" s="236"/>
      <c r="D136" s="103"/>
      <c r="E136" s="103"/>
      <c r="F136" s="103"/>
      <c r="G136" s="105"/>
      <c r="H136" s="291"/>
    </row>
    <row r="137" spans="1:8" ht="14.5" customHeight="1" x14ac:dyDescent="0.35">
      <c r="A137" s="178"/>
      <c r="B137" s="178"/>
      <c r="C137" s="236"/>
      <c r="D137" s="103"/>
      <c r="E137" s="103"/>
      <c r="F137" s="103"/>
      <c r="G137" s="105"/>
      <c r="H137" s="291"/>
    </row>
    <row r="138" spans="1:8" ht="14.5" customHeight="1" thickBot="1" x14ac:dyDescent="0.4">
      <c r="A138" s="222"/>
      <c r="B138" s="203" t="s">
        <v>133</v>
      </c>
      <c r="C138" s="237"/>
      <c r="D138" s="106"/>
      <c r="E138" s="106"/>
      <c r="F138" s="106"/>
      <c r="G138" s="107"/>
      <c r="H138" s="292"/>
    </row>
    <row r="139" spans="1:8" ht="14.5" customHeight="1" x14ac:dyDescent="0.35">
      <c r="A139" s="238" t="s">
        <v>67</v>
      </c>
      <c r="B139" s="233" t="s">
        <v>114</v>
      </c>
      <c r="C139" s="242"/>
      <c r="D139" s="72"/>
      <c r="E139" s="72"/>
      <c r="F139" s="72"/>
      <c r="G139" s="108"/>
      <c r="H139" s="293">
        <f>SUM(C139:C146)</f>
        <v>0</v>
      </c>
    </row>
    <row r="140" spans="1:8" ht="14.5" customHeight="1" x14ac:dyDescent="0.35">
      <c r="A140" s="239" t="s">
        <v>68</v>
      </c>
      <c r="B140" s="149" t="s">
        <v>115</v>
      </c>
      <c r="C140" s="151"/>
      <c r="D140" s="71"/>
      <c r="E140" s="71"/>
      <c r="F140" s="71"/>
      <c r="G140" s="109"/>
      <c r="H140" s="294"/>
    </row>
    <row r="141" spans="1:8" ht="14.5" customHeight="1" x14ac:dyDescent="0.35">
      <c r="A141" s="239" t="s">
        <v>98</v>
      </c>
      <c r="B141" s="149"/>
      <c r="C141" s="151"/>
      <c r="D141" s="71"/>
      <c r="E141" s="71"/>
      <c r="F141" s="71"/>
      <c r="G141" s="109"/>
      <c r="H141" s="294"/>
    </row>
    <row r="142" spans="1:8" ht="14.5" customHeight="1" x14ac:dyDescent="0.35">
      <c r="A142" s="240" t="s">
        <v>69</v>
      </c>
      <c r="B142" s="149"/>
      <c r="C142" s="151"/>
      <c r="D142" s="71"/>
      <c r="E142" s="71"/>
      <c r="F142" s="71"/>
      <c r="G142" s="109"/>
      <c r="H142" s="294"/>
    </row>
    <row r="143" spans="1:8" ht="14.5" customHeight="1" x14ac:dyDescent="0.35">
      <c r="A143" s="240" t="s">
        <v>70</v>
      </c>
      <c r="B143" s="149"/>
      <c r="C143" s="151"/>
      <c r="D143" s="71"/>
      <c r="E143" s="71"/>
      <c r="F143" s="71"/>
      <c r="G143" s="109"/>
      <c r="H143" s="294"/>
    </row>
    <row r="144" spans="1:8" ht="14.5" customHeight="1" x14ac:dyDescent="0.35">
      <c r="A144" s="240" t="s">
        <v>72</v>
      </c>
      <c r="B144" s="149"/>
      <c r="C144" s="151"/>
      <c r="D144" s="71"/>
      <c r="E144" s="71"/>
      <c r="F144" s="71"/>
      <c r="G144" s="109"/>
      <c r="H144" s="294"/>
    </row>
    <row r="145" spans="1:10" ht="14.5" customHeight="1" x14ac:dyDescent="0.35">
      <c r="A145" s="240" t="s">
        <v>71</v>
      </c>
      <c r="B145" s="149"/>
      <c r="C145" s="151"/>
      <c r="D145" s="71"/>
      <c r="E145" s="71"/>
      <c r="F145" s="71"/>
      <c r="G145" s="109"/>
      <c r="H145" s="294"/>
    </row>
    <row r="146" spans="1:10" ht="14.5" customHeight="1" thickBot="1" x14ac:dyDescent="0.4">
      <c r="A146" s="241"/>
      <c r="B146" s="205" t="s">
        <v>134</v>
      </c>
      <c r="C146" s="152"/>
      <c r="D146" s="63"/>
      <c r="E146" s="63"/>
      <c r="F146" s="63"/>
      <c r="G146" s="110"/>
      <c r="H146" s="295"/>
    </row>
    <row r="147" spans="1:10" ht="14.5" customHeight="1" x14ac:dyDescent="0.35">
      <c r="A147" s="175" t="s">
        <v>75</v>
      </c>
      <c r="B147" s="201" t="s">
        <v>77</v>
      </c>
      <c r="C147" s="235"/>
      <c r="D147" s="100"/>
      <c r="E147" s="101"/>
      <c r="F147" s="101"/>
      <c r="G147" s="102"/>
      <c r="H147" s="290">
        <f>SUM(C147:C150)</f>
        <v>0</v>
      </c>
    </row>
    <row r="148" spans="1:10" ht="14.5" customHeight="1" x14ac:dyDescent="0.35">
      <c r="A148" s="176" t="s">
        <v>74</v>
      </c>
      <c r="B148" s="178" t="s">
        <v>76</v>
      </c>
      <c r="C148" s="236"/>
      <c r="D148" s="103"/>
      <c r="E148" s="111"/>
      <c r="F148" s="103"/>
      <c r="G148" s="105"/>
      <c r="H148" s="291"/>
    </row>
    <row r="149" spans="1:10" ht="14.5" customHeight="1" x14ac:dyDescent="0.35">
      <c r="A149" s="178" t="s">
        <v>63</v>
      </c>
      <c r="B149" s="178"/>
      <c r="C149" s="236"/>
      <c r="D149" s="103"/>
      <c r="E149" s="103"/>
      <c r="F149" s="103"/>
      <c r="G149" s="105"/>
      <c r="H149" s="291"/>
    </row>
    <row r="150" spans="1:10" ht="14.5" customHeight="1" thickBot="1" x14ac:dyDescent="0.4">
      <c r="A150" s="222" t="s">
        <v>73</v>
      </c>
      <c r="B150" s="203" t="s">
        <v>135</v>
      </c>
      <c r="C150" s="243"/>
      <c r="D150" s="112"/>
      <c r="E150" s="112"/>
      <c r="F150" s="112"/>
      <c r="G150" s="113"/>
      <c r="H150" s="292"/>
    </row>
    <row r="151" spans="1:10" ht="14.5" customHeight="1" x14ac:dyDescent="0.35">
      <c r="A151" s="147" t="s">
        <v>84</v>
      </c>
      <c r="B151" s="233" t="s">
        <v>79</v>
      </c>
      <c r="C151" s="114"/>
      <c r="D151" s="108"/>
      <c r="E151" s="108"/>
      <c r="F151" s="72"/>
      <c r="G151" s="115"/>
      <c r="H151" s="293">
        <f>SUM(C151:C156)</f>
        <v>0</v>
      </c>
    </row>
    <row r="152" spans="1:10" ht="14.5" customHeight="1" x14ac:dyDescent="0.35">
      <c r="A152" s="148" t="s">
        <v>83</v>
      </c>
      <c r="B152" s="149" t="s">
        <v>78</v>
      </c>
      <c r="C152" s="246"/>
      <c r="D152" s="109"/>
      <c r="E152" s="109"/>
      <c r="F152" s="109"/>
      <c r="G152" s="116"/>
      <c r="H152" s="294"/>
    </row>
    <row r="153" spans="1:10" ht="14.5" customHeight="1" x14ac:dyDescent="0.35">
      <c r="A153" s="148" t="s">
        <v>82</v>
      </c>
      <c r="B153" s="149"/>
      <c r="C153" s="247"/>
      <c r="D153" s="117"/>
      <c r="E153" s="71"/>
      <c r="F153" s="118"/>
      <c r="G153" s="109"/>
      <c r="H153" s="294"/>
      <c r="J153" s="2"/>
    </row>
    <row r="154" spans="1:10" ht="14.5" customHeight="1" x14ac:dyDescent="0.35">
      <c r="A154" s="244" t="s">
        <v>53</v>
      </c>
      <c r="B154" s="149"/>
      <c r="C154" s="151"/>
      <c r="D154" s="71"/>
      <c r="E154" s="71"/>
      <c r="F154" s="71"/>
      <c r="G154" s="109"/>
      <c r="H154" s="294"/>
    </row>
    <row r="155" spans="1:10" ht="14.5" customHeight="1" x14ac:dyDescent="0.35">
      <c r="A155" s="244" t="s">
        <v>73</v>
      </c>
      <c r="B155" s="149"/>
      <c r="C155" s="151"/>
      <c r="D155" s="71"/>
      <c r="E155" s="120"/>
      <c r="F155" s="71"/>
      <c r="G155" s="109"/>
      <c r="H155" s="294"/>
    </row>
    <row r="156" spans="1:10" ht="14.5" customHeight="1" thickBot="1" x14ac:dyDescent="0.4">
      <c r="A156" s="245"/>
      <c r="B156" s="205" t="s">
        <v>136</v>
      </c>
      <c r="C156" s="152"/>
      <c r="D156" s="65"/>
      <c r="E156" s="110"/>
      <c r="F156" s="110"/>
      <c r="G156" s="110"/>
      <c r="H156" s="295"/>
    </row>
    <row r="157" spans="1:10" s="183" customFormat="1" ht="14.5" customHeight="1" x14ac:dyDescent="0.35">
      <c r="A157" s="40"/>
      <c r="B157" s="28"/>
      <c r="C157" s="41"/>
      <c r="D157" s="41"/>
      <c r="E157" s="41"/>
      <c r="F157" s="41"/>
      <c r="G157" s="41"/>
      <c r="H157" s="42"/>
    </row>
    <row r="158" spans="1:10" s="183" customFormat="1" ht="14.5" customHeight="1" x14ac:dyDescent="0.35">
      <c r="A158" s="40"/>
      <c r="B158" s="28"/>
      <c r="C158" s="41"/>
      <c r="D158" s="41"/>
      <c r="E158" s="41"/>
      <c r="F158" s="41"/>
      <c r="G158" s="41"/>
      <c r="H158" s="42"/>
    </row>
    <row r="159" spans="1:10" s="183" customFormat="1" ht="14.5" customHeight="1" thickBot="1" x14ac:dyDescent="0.4">
      <c r="A159" s="40"/>
      <c r="B159" s="28"/>
      <c r="C159" s="41"/>
      <c r="D159" s="41"/>
      <c r="E159" s="41"/>
      <c r="F159" s="41"/>
      <c r="G159" s="41"/>
      <c r="H159" s="42"/>
    </row>
    <row r="160" spans="1:10" ht="14.5" customHeight="1" thickBot="1" x14ac:dyDescent="0.4">
      <c r="A160" s="131" t="s">
        <v>17</v>
      </c>
      <c r="B160" s="132"/>
      <c r="C160" s="132"/>
      <c r="D160" s="132"/>
      <c r="E160" s="132"/>
      <c r="F160" s="132"/>
      <c r="G160" s="132"/>
      <c r="H160" s="133"/>
    </row>
    <row r="161" spans="1:9" ht="14.5" customHeight="1" thickBot="1" x14ac:dyDescent="0.4">
      <c r="A161" s="250" t="s">
        <v>5</v>
      </c>
      <c r="B161" s="250" t="s">
        <v>6</v>
      </c>
      <c r="C161" s="211" t="s">
        <v>7</v>
      </c>
      <c r="D161" s="211" t="s">
        <v>104</v>
      </c>
      <c r="E161" s="14" t="s">
        <v>9</v>
      </c>
      <c r="F161" s="14" t="s">
        <v>10</v>
      </c>
      <c r="G161" s="39" t="s">
        <v>11</v>
      </c>
      <c r="H161" s="273" t="s">
        <v>8</v>
      </c>
    </row>
    <row r="162" spans="1:9" ht="14.5" customHeight="1" x14ac:dyDescent="0.35">
      <c r="A162" s="254" t="s">
        <v>86</v>
      </c>
      <c r="B162" s="255" t="s">
        <v>77</v>
      </c>
      <c r="C162" s="235"/>
      <c r="D162" s="248"/>
      <c r="E162" s="122"/>
      <c r="F162" s="100"/>
      <c r="G162" s="102"/>
      <c r="H162" s="290">
        <f>SUM(C162:C167)</f>
        <v>0</v>
      </c>
    </row>
    <row r="163" spans="1:9" ht="14.5" customHeight="1" x14ac:dyDescent="0.35">
      <c r="A163" s="256" t="s">
        <v>85</v>
      </c>
      <c r="B163" s="257" t="s">
        <v>116</v>
      </c>
      <c r="C163" s="236"/>
      <c r="D163" s="112"/>
      <c r="E163" s="123"/>
      <c r="F163" s="103"/>
      <c r="G163" s="105"/>
      <c r="H163" s="291"/>
    </row>
    <row r="164" spans="1:9" ht="14.5" customHeight="1" x14ac:dyDescent="0.35">
      <c r="A164" s="258" t="s">
        <v>53</v>
      </c>
      <c r="B164" s="257" t="s">
        <v>118</v>
      </c>
      <c r="C164" s="236"/>
      <c r="D164" s="112"/>
      <c r="E164" s="123"/>
      <c r="F164" s="103"/>
      <c r="G164" s="105"/>
      <c r="H164" s="291"/>
    </row>
    <row r="165" spans="1:9" ht="14.5" customHeight="1" x14ac:dyDescent="0.35">
      <c r="A165" s="258" t="s">
        <v>73</v>
      </c>
      <c r="B165" s="257" t="s">
        <v>81</v>
      </c>
      <c r="C165" s="236"/>
      <c r="D165" s="112"/>
      <c r="E165" s="123"/>
      <c r="F165" s="103"/>
      <c r="G165" s="105"/>
      <c r="H165" s="291"/>
    </row>
    <row r="166" spans="1:9" s="5" customFormat="1" ht="14.5" customHeight="1" x14ac:dyDescent="0.35">
      <c r="A166" s="258"/>
      <c r="B166" s="257" t="s">
        <v>80</v>
      </c>
      <c r="C166" s="243"/>
      <c r="D166" s="103"/>
      <c r="E166" s="124"/>
      <c r="F166" s="112"/>
      <c r="G166" s="113"/>
      <c r="H166" s="291"/>
      <c r="I166" s="183"/>
    </row>
    <row r="167" spans="1:9" ht="14.5" customHeight="1" thickBot="1" x14ac:dyDescent="0.4">
      <c r="A167" s="259"/>
      <c r="B167" s="260" t="s">
        <v>137</v>
      </c>
      <c r="C167" s="237"/>
      <c r="D167" s="249"/>
      <c r="E167" s="125"/>
      <c r="F167" s="106"/>
      <c r="G167" s="107"/>
      <c r="H167" s="292"/>
    </row>
    <row r="168" spans="1:9" ht="14.5" customHeight="1" x14ac:dyDescent="0.35">
      <c r="A168" s="217" t="s">
        <v>89</v>
      </c>
      <c r="B168" s="240" t="s">
        <v>77</v>
      </c>
      <c r="C168" s="242"/>
      <c r="D168" s="72"/>
      <c r="E168" s="72"/>
      <c r="F168" s="72"/>
      <c r="G168" s="108"/>
      <c r="H168" s="293">
        <f>SUM(C168:C172)</f>
        <v>0</v>
      </c>
    </row>
    <row r="169" spans="1:9" ht="14.5" customHeight="1" x14ac:dyDescent="0.35">
      <c r="A169" s="217" t="s">
        <v>88</v>
      </c>
      <c r="B169" s="240" t="s">
        <v>116</v>
      </c>
      <c r="C169" s="151"/>
      <c r="D169" s="71"/>
      <c r="E169" s="71"/>
      <c r="F169" s="71"/>
      <c r="G169" s="109"/>
      <c r="H169" s="294"/>
    </row>
    <row r="170" spans="1:9" ht="14.5" customHeight="1" x14ac:dyDescent="0.35">
      <c r="A170" s="217" t="s">
        <v>87</v>
      </c>
      <c r="B170" s="240" t="s">
        <v>117</v>
      </c>
      <c r="C170" s="151"/>
      <c r="D170" s="71"/>
      <c r="E170" s="71"/>
      <c r="F170" s="71"/>
      <c r="G170" s="109"/>
      <c r="H170" s="294"/>
    </row>
    <row r="171" spans="1:9" ht="14.5" customHeight="1" x14ac:dyDescent="0.35">
      <c r="A171" s="251" t="s">
        <v>53</v>
      </c>
      <c r="B171" s="240"/>
      <c r="C171" s="151"/>
      <c r="D171" s="71"/>
      <c r="E171" s="71"/>
      <c r="F171" s="71"/>
      <c r="G171" s="109"/>
      <c r="H171" s="294"/>
    </row>
    <row r="172" spans="1:9" ht="14.5" customHeight="1" thickBot="1" x14ac:dyDescent="0.4">
      <c r="A172" s="251" t="s">
        <v>73</v>
      </c>
      <c r="B172" s="253" t="s">
        <v>138</v>
      </c>
      <c r="C172" s="152"/>
      <c r="D172" s="63"/>
      <c r="E172" s="63"/>
      <c r="F172" s="63"/>
      <c r="G172" s="110"/>
      <c r="H172" s="295"/>
    </row>
    <row r="173" spans="1:9" ht="14.5" customHeight="1" x14ac:dyDescent="0.35">
      <c r="A173" s="254" t="s">
        <v>92</v>
      </c>
      <c r="B173" s="255" t="s">
        <v>77</v>
      </c>
      <c r="C173" s="235"/>
      <c r="D173" s="100"/>
      <c r="E173" s="100"/>
      <c r="F173" s="100"/>
      <c r="G173" s="102"/>
      <c r="H173" s="290">
        <f>SUM(C173:C177)</f>
        <v>0</v>
      </c>
    </row>
    <row r="174" spans="1:9" ht="14.5" customHeight="1" x14ac:dyDescent="0.35">
      <c r="A174" s="256" t="s">
        <v>91</v>
      </c>
      <c r="B174" s="257" t="s">
        <v>116</v>
      </c>
      <c r="C174" s="236"/>
      <c r="D174" s="103"/>
      <c r="E174" s="103"/>
      <c r="F174" s="103"/>
      <c r="G174" s="105"/>
      <c r="H174" s="291"/>
    </row>
    <row r="175" spans="1:9" ht="14.5" customHeight="1" x14ac:dyDescent="0.35">
      <c r="A175" s="256" t="s">
        <v>90</v>
      </c>
      <c r="B175" s="202" t="s">
        <v>118</v>
      </c>
      <c r="C175" s="236"/>
      <c r="D175" s="103"/>
      <c r="E175" s="103"/>
      <c r="F175" s="103"/>
      <c r="G175" s="105"/>
      <c r="H175" s="291"/>
    </row>
    <row r="176" spans="1:9" ht="14.5" customHeight="1" x14ac:dyDescent="0.35">
      <c r="A176" s="258" t="s">
        <v>53</v>
      </c>
      <c r="B176" s="257" t="s">
        <v>119</v>
      </c>
      <c r="C176" s="236"/>
      <c r="D176" s="103"/>
      <c r="E176" s="103"/>
      <c r="F176" s="103"/>
      <c r="G176" s="105"/>
      <c r="H176" s="291"/>
    </row>
    <row r="177" spans="1:8" ht="14.5" customHeight="1" thickBot="1" x14ac:dyDescent="0.4">
      <c r="A177" s="261" t="s">
        <v>73</v>
      </c>
      <c r="B177" s="260" t="s">
        <v>139</v>
      </c>
      <c r="C177" s="237"/>
      <c r="D177" s="106"/>
      <c r="E177" s="106"/>
      <c r="F177" s="106"/>
      <c r="G177" s="107"/>
      <c r="H177" s="292"/>
    </row>
    <row r="178" spans="1:8" ht="14.5" customHeight="1" x14ac:dyDescent="0.35">
      <c r="A178" s="217" t="s">
        <v>120</v>
      </c>
      <c r="B178" s="149" t="s">
        <v>93</v>
      </c>
      <c r="C178" s="242"/>
      <c r="D178" s="72"/>
      <c r="E178" s="72"/>
      <c r="F178" s="72"/>
      <c r="G178" s="108"/>
      <c r="H178" s="287">
        <f>SUM(C178:C181)</f>
        <v>0</v>
      </c>
    </row>
    <row r="179" spans="1:8" ht="14.5" customHeight="1" x14ac:dyDescent="0.35">
      <c r="A179" s="217" t="s">
        <v>90</v>
      </c>
      <c r="B179" s="149" t="s">
        <v>56</v>
      </c>
      <c r="C179" s="151"/>
      <c r="D179" s="71"/>
      <c r="E179" s="71"/>
      <c r="F179" s="71"/>
      <c r="G179" s="109"/>
      <c r="H179" s="288"/>
    </row>
    <row r="180" spans="1:8" ht="14.5" customHeight="1" x14ac:dyDescent="0.35">
      <c r="A180" s="251" t="s">
        <v>53</v>
      </c>
      <c r="B180" s="149"/>
      <c r="C180" s="151"/>
      <c r="D180" s="71"/>
      <c r="E180" s="71"/>
      <c r="F180" s="71"/>
      <c r="G180" s="109"/>
      <c r="H180" s="288"/>
    </row>
    <row r="181" spans="1:8" ht="14.5" customHeight="1" thickBot="1" x14ac:dyDescent="0.4">
      <c r="A181" s="252" t="s">
        <v>73</v>
      </c>
      <c r="B181" s="205" t="s">
        <v>140</v>
      </c>
      <c r="C181" s="152"/>
      <c r="D181" s="63"/>
      <c r="E181" s="63"/>
      <c r="F181" s="63"/>
      <c r="G181" s="110"/>
      <c r="H181" s="289"/>
    </row>
    <row r="182" spans="1:8" ht="14.5" customHeight="1" thickBot="1" x14ac:dyDescent="0.4">
      <c r="A182" s="11"/>
      <c r="B182" s="11"/>
      <c r="C182" s="66"/>
      <c r="D182" s="66"/>
      <c r="E182" s="66"/>
      <c r="F182" s="276" t="s">
        <v>18</v>
      </c>
      <c r="G182" s="277"/>
      <c r="H182" s="286">
        <f>H99+H107+H115+H131+H139+H147+H151+H162+H168+H173+H178</f>
        <v>0</v>
      </c>
    </row>
    <row r="183" spans="1:8" ht="14.5" customHeight="1" x14ac:dyDescent="0.35">
      <c r="A183" s="11"/>
      <c r="B183" s="262" t="s">
        <v>146</v>
      </c>
      <c r="C183" s="43" t="s">
        <v>142</v>
      </c>
      <c r="D183" s="44">
        <v>30</v>
      </c>
      <c r="E183" s="45" t="str">
        <f>IF(H182&lt;30,"Falta carga horária para atingir o mínimo","Cumprida carga horária mínima")</f>
        <v>Falta carga horária para atingir o mínimo</v>
      </c>
      <c r="F183" s="17">
        <f>IF(D183&gt;H182,(D183-H182),0)</f>
        <v>30</v>
      </c>
      <c r="G183" s="17" t="s">
        <v>95</v>
      </c>
      <c r="H183" s="274"/>
    </row>
    <row r="184" spans="1:8" ht="14.5" customHeight="1" thickBot="1" x14ac:dyDescent="0.4">
      <c r="A184" s="11"/>
      <c r="B184" s="263"/>
      <c r="C184" s="46" t="s">
        <v>143</v>
      </c>
      <c r="D184" s="47">
        <f>200</f>
        <v>200</v>
      </c>
      <c r="E184" s="264" t="str">
        <f>IF(H182&gt;=200,"Atingiu carga horária máxima","Não atingiu carga horária máxima")</f>
        <v>Não atingiu carga horária máxima</v>
      </c>
      <c r="F184" s="265" t="s">
        <v>147</v>
      </c>
      <c r="G184" s="265">
        <f>IF(D184&lt;H182,(H182-D184),0)</f>
        <v>0</v>
      </c>
      <c r="H184" s="266" t="s">
        <v>95</v>
      </c>
    </row>
    <row r="185" spans="1:8" s="187" customFormat="1" ht="14.5" customHeight="1" thickBot="1" x14ac:dyDescent="0.4">
      <c r="A185" s="30"/>
      <c r="B185" s="267"/>
      <c r="C185" s="41"/>
      <c r="D185" s="41"/>
      <c r="E185" s="268"/>
      <c r="F185" s="41"/>
      <c r="G185" s="41"/>
      <c r="H185" s="41"/>
    </row>
    <row r="186" spans="1:8" ht="14.5" customHeight="1" x14ac:dyDescent="0.35">
      <c r="A186" s="48" t="s">
        <v>2</v>
      </c>
      <c r="B186" s="49">
        <f>IF(H19&gt;200,200,H19)</f>
        <v>0</v>
      </c>
      <c r="C186" s="59">
        <f>IF(B186&gt;(IF(B3&lt;2018,40,60)),1,0)</f>
        <v>0</v>
      </c>
      <c r="D186" s="59">
        <f>F20</f>
        <v>40</v>
      </c>
      <c r="E186" s="50" t="str">
        <f>E21</f>
        <v>Não atingiu carga horária máxima</v>
      </c>
      <c r="F186" s="142" t="str">
        <f>E20</f>
        <v>Falta carga horária para atingir o mínimo</v>
      </c>
      <c r="G186" s="142"/>
      <c r="H186" s="143"/>
    </row>
    <row r="187" spans="1:8" ht="14.5" customHeight="1" x14ac:dyDescent="0.35">
      <c r="A187" s="51" t="s">
        <v>3</v>
      </c>
      <c r="B187" s="52">
        <f>IF(H80&gt;200,200,H80)</f>
        <v>0</v>
      </c>
      <c r="C187" s="59">
        <f>IF(B187&gt;30,1,0)</f>
        <v>0</v>
      </c>
      <c r="D187" s="59">
        <f>F81</f>
        <v>30</v>
      </c>
      <c r="E187" s="53" t="str">
        <f>E82</f>
        <v>Não atingiu carga horária máxima</v>
      </c>
      <c r="F187" s="127" t="str">
        <f>E81</f>
        <v>Falta carga horária para atingir o mínimo</v>
      </c>
      <c r="G187" s="127"/>
      <c r="H187" s="128"/>
    </row>
    <row r="188" spans="1:8" ht="14.5" customHeight="1" thickBot="1" x14ac:dyDescent="0.4">
      <c r="A188" s="54" t="s">
        <v>4</v>
      </c>
      <c r="B188" s="55">
        <f>H182-G184</f>
        <v>0</v>
      </c>
      <c r="C188" s="59">
        <f>IF(B188&gt;30,1,0)</f>
        <v>0</v>
      </c>
      <c r="D188" s="59">
        <f>F183</f>
        <v>30</v>
      </c>
      <c r="E188" s="56" t="str">
        <f>E184</f>
        <v>Não atingiu carga horária máxima</v>
      </c>
      <c r="F188" s="129" t="str">
        <f>E183</f>
        <v>Falta carga horária para atingir o mínimo</v>
      </c>
      <c r="G188" s="129"/>
      <c r="H188" s="130"/>
    </row>
    <row r="189" spans="1:8" ht="14.5" customHeight="1" thickBot="1" x14ac:dyDescent="0.4">
      <c r="A189" s="57" t="s">
        <v>94</v>
      </c>
      <c r="B189" s="58">
        <f>SUM(B186:B188)</f>
        <v>0</v>
      </c>
      <c r="C189" s="59">
        <f>C186+C187+C188</f>
        <v>0</v>
      </c>
      <c r="D189" s="59">
        <f>D186+D187+D188</f>
        <v>100</v>
      </c>
      <c r="E189" s="60" t="str">
        <f>IF(C189=3,IF(B189&gt;=300,"CUMPRIU ACGs do CURSO","AINDA FALTA CUMPRIR ACGs"),"AINDA FALTA CUMPRIR ACGs")</f>
        <v>AINDA FALTA CUMPRIR ACGs</v>
      </c>
      <c r="F189" s="61" t="s">
        <v>96</v>
      </c>
      <c r="G189" s="62">
        <f>IF(E189="CUMPRIU ACGs do CURSO",0,IF((300-B189)&lt;D189,D189,(300-B189)))</f>
        <v>300</v>
      </c>
      <c r="H189" s="275" t="s">
        <v>95</v>
      </c>
    </row>
  </sheetData>
  <sheetProtection algorithmName="SHA-512" hashValue="dz3yRnMII/swe8/4wFDmCahSFtYOIX6P7XlZrA5/uNzYnE+Dsjd3X9kTEQd6YsqVoT7Qhc6LHaFqgqQdTjRVgg==" saltValue="No/TURyklQ+VUOUjiG2VUw==" spinCount="100000" sheet="1" formatCells="0" formatColumns="0" formatRows="0" insertColumns="0" insertRows="0"/>
  <mergeCells count="24">
    <mergeCell ref="A1:H1"/>
    <mergeCell ref="A66:H66"/>
    <mergeCell ref="A129:H129"/>
    <mergeCell ref="A160:H160"/>
    <mergeCell ref="F186:H186"/>
    <mergeCell ref="G2:H2"/>
    <mergeCell ref="B20:B21"/>
    <mergeCell ref="B81:B82"/>
    <mergeCell ref="B183:B184"/>
    <mergeCell ref="F187:H187"/>
    <mergeCell ref="F188:H188"/>
    <mergeCell ref="A5:H5"/>
    <mergeCell ref="F19:G19"/>
    <mergeCell ref="A34:H34"/>
    <mergeCell ref="A97:H97"/>
    <mergeCell ref="F80:G80"/>
    <mergeCell ref="F182:G182"/>
    <mergeCell ref="A124:H128"/>
    <mergeCell ref="A20:A31"/>
    <mergeCell ref="I68:I74"/>
    <mergeCell ref="I75:I79"/>
    <mergeCell ref="I44:I49"/>
    <mergeCell ref="I50:I54"/>
    <mergeCell ref="I55:I59"/>
  </mergeCells>
  <phoneticPr fontId="5" type="noConversion"/>
  <conditionalFormatting sqref="F187:H187">
    <cfRule type="containsText" dxfId="4" priority="8" operator="containsText" text="Falta carga horária para atingir o mínimo">
      <formula>NOT(ISERROR(SEARCH("Falta carga horária para atingir o mínimo",F187)))</formula>
    </cfRule>
  </conditionalFormatting>
  <conditionalFormatting sqref="F188:H188">
    <cfRule type="containsText" dxfId="3" priority="7" operator="containsText" text="Falta carga horária para atingir o mínimo">
      <formula>NOT(ISERROR(SEARCH("Falta carga horária para atingir o mínimo",F188)))</formula>
    </cfRule>
  </conditionalFormatting>
  <conditionalFormatting sqref="F186:H186">
    <cfRule type="containsText" dxfId="2" priority="6" operator="containsText" text="Falta carga horária para atingir o mínimo">
      <formula>NOT(ISERROR(SEARCH("Falta carga horária para atingir o mínimo",F186)))</formula>
    </cfRule>
  </conditionalFormatting>
  <conditionalFormatting sqref="E186:E188">
    <cfRule type="containsText" dxfId="1" priority="2" operator="containsText" text="Não atingiu carga horária máxima">
      <formula>NOT(ISERROR(SEARCH("Não atingiu carga horária máxima",E186)))</formula>
    </cfRule>
  </conditionalFormatting>
  <conditionalFormatting sqref="F186:H188">
    <cfRule type="containsText" dxfId="0" priority="1" operator="containsText" text="Cumprida carga horária mínima">
      <formula>NOT(ISERROR(SEARCH("Cumprida carga horária mínima",F186)))</formula>
    </cfRule>
  </conditionalFormatting>
  <pageMargins left="0.25" right="0.25" top="0.75" bottom="0.75" header="0.3" footer="0.3"/>
  <pageSetup paperSize="9" orientation="landscape" r:id="rId1"/>
  <rowBreaks count="5" manualBreakCount="5">
    <brk id="32" max="16383" man="1"/>
    <brk id="64" max="16383" man="1"/>
    <brk id="95" max="16383" man="1"/>
    <brk id="128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ACGs</vt:lpstr>
      <vt:lpstr>ACGs!Area_de_impressao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UFSM_LUCIANI</dc:creator>
  <cp:lastModifiedBy>Bárbara Giaccom</cp:lastModifiedBy>
  <cp:lastPrinted>2020-07-23T20:16:29Z</cp:lastPrinted>
  <dcterms:created xsi:type="dcterms:W3CDTF">2019-07-10T20:38:49Z</dcterms:created>
  <dcterms:modified xsi:type="dcterms:W3CDTF">2020-07-23T20:16:33Z</dcterms:modified>
</cp:coreProperties>
</file>