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OLITECNICO\SETOR DE FRUTÍFERAS 2018\LICITAÇÃO 2\"/>
    </mc:Choice>
  </mc:AlternateContent>
  <bookViews>
    <workbookView xWindow="0" yWindow="0" windowWidth="28800" windowHeight="12435"/>
  </bookViews>
  <sheets>
    <sheet name="ORÇAMENTO" sheetId="1" r:id="rId1"/>
    <sheet name="CRONOGRAMA" sheetId="2" r:id="rId2"/>
  </sheets>
  <definedNames>
    <definedName name="_xlnm.Print_Area" localSheetId="0">ORÇAMENTO!$A$1:$K$155</definedName>
  </definedNames>
  <calcPr calcId="152511"/>
</workbook>
</file>

<file path=xl/calcChain.xml><?xml version="1.0" encoding="utf-8"?>
<calcChain xmlns="http://schemas.openxmlformats.org/spreadsheetml/2006/main">
  <c r="N100" i="1" l="1"/>
  <c r="B30" i="2" l="1"/>
  <c r="B28" i="2"/>
  <c r="B26" i="2"/>
  <c r="B24" i="2"/>
  <c r="B22" i="2"/>
  <c r="B20" i="2"/>
  <c r="B18" i="2"/>
  <c r="B16" i="2"/>
  <c r="B14" i="2"/>
  <c r="B12" i="2"/>
  <c r="B10" i="2"/>
  <c r="B8" i="2"/>
  <c r="B6" i="2"/>
  <c r="B4" i="2"/>
  <c r="F31" i="2"/>
  <c r="D31" i="2" s="1"/>
  <c r="F29" i="2"/>
  <c r="E29" i="2" s="1"/>
  <c r="F27" i="2"/>
  <c r="C27" i="2" s="1"/>
  <c r="F25" i="2"/>
  <c r="E25" i="2" s="1"/>
  <c r="F21" i="2"/>
  <c r="D21" i="2" s="1"/>
  <c r="F19" i="2"/>
  <c r="E19" i="2" s="1"/>
  <c r="F17" i="2"/>
  <c r="E17" i="2" s="1"/>
  <c r="F15" i="2"/>
  <c r="F13" i="2"/>
  <c r="E13" i="2" s="1"/>
  <c r="F11" i="2"/>
  <c r="C11" i="2" s="1"/>
  <c r="F7" i="2"/>
  <c r="E7" i="2" s="1"/>
  <c r="F5" i="2"/>
  <c r="E5" i="2" s="1"/>
  <c r="E31" i="2"/>
  <c r="C31" i="2"/>
  <c r="F30" i="2"/>
  <c r="C29" i="2"/>
  <c r="F28" i="2"/>
  <c r="D27" i="2"/>
  <c r="E27" i="2"/>
  <c r="F26" i="2"/>
  <c r="D25" i="2"/>
  <c r="C25" i="2"/>
  <c r="F24" i="2"/>
  <c r="F22" i="2"/>
  <c r="E21" i="2"/>
  <c r="C21" i="2"/>
  <c r="F20" i="2"/>
  <c r="D19" i="2"/>
  <c r="C19" i="2"/>
  <c r="F18" i="2"/>
  <c r="C17" i="2"/>
  <c r="F16" i="2"/>
  <c r="D15" i="2"/>
  <c r="E15" i="2"/>
  <c r="C15" i="2"/>
  <c r="F14" i="2"/>
  <c r="D13" i="2"/>
  <c r="C13" i="2"/>
  <c r="F12" i="2"/>
  <c r="D11" i="2"/>
  <c r="E11" i="2"/>
  <c r="F10" i="2"/>
  <c r="F8" i="2"/>
  <c r="D7" i="2"/>
  <c r="F6" i="2"/>
  <c r="D5" i="2"/>
  <c r="C5" i="2"/>
  <c r="F4" i="2"/>
  <c r="E149" i="1"/>
  <c r="D29" i="2" l="1"/>
  <c r="D17" i="2"/>
  <c r="C7" i="2"/>
  <c r="I134" i="1"/>
  <c r="J134" i="1" s="1"/>
  <c r="I133" i="1"/>
  <c r="J133" i="1" s="1"/>
  <c r="I132" i="1"/>
  <c r="J132" i="1" s="1"/>
  <c r="K131" i="1" s="1"/>
  <c r="I130" i="1"/>
  <c r="J130" i="1" s="1"/>
  <c r="I129" i="1"/>
  <c r="J129" i="1" s="1"/>
  <c r="I125" i="1"/>
  <c r="J125" i="1" s="1"/>
  <c r="I126" i="1"/>
  <c r="J126" i="1" s="1"/>
  <c r="I127" i="1"/>
  <c r="J127" i="1" s="1"/>
  <c r="I124" i="1"/>
  <c r="J124" i="1" s="1"/>
  <c r="I121" i="1"/>
  <c r="J121" i="1" s="1"/>
  <c r="K120" i="1" s="1"/>
  <c r="I117" i="1"/>
  <c r="J117" i="1" s="1"/>
  <c r="I118" i="1"/>
  <c r="J118" i="1"/>
  <c r="I119" i="1"/>
  <c r="J119" i="1" s="1"/>
  <c r="I116" i="1"/>
  <c r="J116" i="1" s="1"/>
  <c r="I114" i="1"/>
  <c r="J114" i="1" s="1"/>
  <c r="I113" i="1"/>
  <c r="J113" i="1" s="1"/>
  <c r="I110" i="1"/>
  <c r="J110" i="1" s="1"/>
  <c r="I111" i="1"/>
  <c r="J111" i="1"/>
  <c r="I109" i="1"/>
  <c r="J109" i="1" s="1"/>
  <c r="I105" i="1"/>
  <c r="J105" i="1"/>
  <c r="I106" i="1"/>
  <c r="J106" i="1" s="1"/>
  <c r="I107" i="1"/>
  <c r="J107" i="1" s="1"/>
  <c r="I104" i="1"/>
  <c r="J104" i="1" s="1"/>
  <c r="K102" i="1" s="1"/>
  <c r="I100" i="1"/>
  <c r="J100" i="1" s="1"/>
  <c r="I101" i="1"/>
  <c r="J101" i="1" s="1"/>
  <c r="I99" i="1"/>
  <c r="J99" i="1" s="1"/>
  <c r="I90" i="1"/>
  <c r="J90" i="1"/>
  <c r="I91" i="1"/>
  <c r="J91" i="1" s="1"/>
  <c r="I92" i="1"/>
  <c r="J92" i="1" s="1"/>
  <c r="I93" i="1"/>
  <c r="I94" i="1"/>
  <c r="J94" i="1" s="1"/>
  <c r="I95" i="1"/>
  <c r="J95" i="1" s="1"/>
  <c r="I96" i="1"/>
  <c r="J96" i="1"/>
  <c r="I97" i="1"/>
  <c r="J97" i="1" s="1"/>
  <c r="I89" i="1"/>
  <c r="J89" i="1" s="1"/>
  <c r="I87" i="1"/>
  <c r="J87" i="1" s="1"/>
  <c r="I86" i="1"/>
  <c r="J86" i="1" s="1"/>
  <c r="I84" i="1"/>
  <c r="J84" i="1" s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77" i="1"/>
  <c r="J77" i="1" s="1"/>
  <c r="I74" i="1"/>
  <c r="J74" i="1" s="1"/>
  <c r="I75" i="1"/>
  <c r="J75" i="1" s="1"/>
  <c r="I73" i="1"/>
  <c r="J73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55" i="1"/>
  <c r="J55" i="1" s="1"/>
  <c r="K54" i="1" s="1"/>
  <c r="I50" i="1"/>
  <c r="J50" i="1" s="1"/>
  <c r="I51" i="1"/>
  <c r="J51" i="1" s="1"/>
  <c r="I52" i="1"/>
  <c r="J52" i="1"/>
  <c r="I53" i="1"/>
  <c r="J53" i="1" s="1"/>
  <c r="I49" i="1"/>
  <c r="J49" i="1" s="1"/>
  <c r="K48" i="1" s="1"/>
  <c r="I41" i="1"/>
  <c r="J41" i="1" s="1"/>
  <c r="I42" i="1"/>
  <c r="J42" i="1" s="1"/>
  <c r="K39" i="1" s="1"/>
  <c r="I43" i="1"/>
  <c r="J43" i="1" s="1"/>
  <c r="I44" i="1"/>
  <c r="J44" i="1" s="1"/>
  <c r="I45" i="1"/>
  <c r="J45" i="1" s="1"/>
  <c r="I46" i="1"/>
  <c r="J46" i="1" s="1"/>
  <c r="I47" i="1"/>
  <c r="J47" i="1" s="1"/>
  <c r="I40" i="1"/>
  <c r="J40" i="1" s="1"/>
  <c r="I36" i="1"/>
  <c r="J36" i="1" s="1"/>
  <c r="K34" i="1" s="1"/>
  <c r="I37" i="1"/>
  <c r="J37" i="1" s="1"/>
  <c r="I38" i="1"/>
  <c r="J38" i="1" s="1"/>
  <c r="I35" i="1"/>
  <c r="J35" i="1" s="1"/>
  <c r="I33" i="1"/>
  <c r="J33" i="1" s="1"/>
  <c r="I32" i="1"/>
  <c r="J32" i="1" s="1"/>
  <c r="I29" i="1"/>
  <c r="J29" i="1" s="1"/>
  <c r="I30" i="1"/>
  <c r="J30" i="1" s="1"/>
  <c r="I28" i="1"/>
  <c r="J2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18" i="1"/>
  <c r="J18" i="1" s="1"/>
  <c r="K17" i="1" s="1"/>
  <c r="J8" i="1"/>
  <c r="J9" i="1"/>
  <c r="J12" i="1"/>
  <c r="J13" i="1"/>
  <c r="J16" i="1"/>
  <c r="J7" i="1"/>
  <c r="I8" i="1"/>
  <c r="I9" i="1"/>
  <c r="I10" i="1"/>
  <c r="J10" i="1" s="1"/>
  <c r="I11" i="1"/>
  <c r="J11" i="1" s="1"/>
  <c r="I12" i="1"/>
  <c r="I13" i="1"/>
  <c r="I14" i="1"/>
  <c r="J14" i="1" s="1"/>
  <c r="I15" i="1"/>
  <c r="J15" i="1" s="1"/>
  <c r="I16" i="1"/>
  <c r="I7" i="1"/>
  <c r="K98" i="1" l="1"/>
  <c r="F23" i="2" s="1"/>
  <c r="J93" i="1"/>
  <c r="K71" i="1" s="1"/>
  <c r="K6" i="1"/>
  <c r="K122" i="1"/>
  <c r="K27" i="1"/>
  <c r="F9" i="2" s="1"/>
  <c r="K31" i="1"/>
  <c r="C23" i="2" l="1"/>
  <c r="D23" i="2"/>
  <c r="E23" i="2"/>
  <c r="D9" i="2"/>
  <c r="D32" i="2" s="1"/>
  <c r="C9" i="2"/>
  <c r="C32" i="2" s="1"/>
  <c r="E9" i="2"/>
  <c r="E32" i="2" s="1"/>
  <c r="F32" i="2"/>
  <c r="F33" i="2" s="1"/>
  <c r="K135" i="1"/>
</calcChain>
</file>

<file path=xl/sharedStrings.xml><?xml version="1.0" encoding="utf-8"?>
<sst xmlns="http://schemas.openxmlformats.org/spreadsheetml/2006/main" count="628" uniqueCount="423">
  <si>
    <t>9.2</t>
  </si>
  <si>
    <t>9.3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</si>
  <si>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</si>
  <si>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9.4</t>
  </si>
  <si>
    <t>91785</t>
  </si>
  <si>
    <t>TRAMA DE MADEIRA COMPOSTA POR TERÇAS PARA TELHADOS DE ATÉ 2 ÁGUAS PARA TELHA ONDULADA DE FIBROCIMENTO, METÁLICA, PLÁSTICA OU TERMOACÚSTICA, INCLUSO TRANSPORTE VERTICAL. AF_12/2015</t>
  </si>
  <si>
    <t>8.10</t>
  </si>
  <si>
    <t>11.2.1</t>
  </si>
  <si>
    <t>8.11</t>
  </si>
  <si>
    <t>11.2.2</t>
  </si>
  <si>
    <t>8.12</t>
  </si>
  <si>
    <t>11.2.3</t>
  </si>
  <si>
    <t>8.13</t>
  </si>
  <si>
    <t>8.14</t>
  </si>
  <si>
    <t>8.15</t>
  </si>
  <si>
    <t>8.16</t>
  </si>
  <si>
    <t>97622</t>
  </si>
  <si>
    <t>REMOÇÃO DE PORTAS, DE FORMA MANUAL, SEM REAPROVEITAMENTO. AF_12/2017</t>
  </si>
  <si>
    <t>SERVIÇOS COMPLEMENTARES</t>
  </si>
  <si>
    <t>1.1</t>
  </si>
  <si>
    <t>91790</t>
  </si>
  <si>
    <t>1.2</t>
  </si>
  <si>
    <t>1.43</t>
  </si>
  <si>
    <t>DIVISORIA EM GRANITO CINZA, ESP = 2,5 CM, ASSENTADO COM ARGAMASSA TRACO 1:4, ARREMATE EM CIMENTO BRANCO, INCLUSIVE FERRAGENS</t>
  </si>
  <si>
    <t>72117</t>
  </si>
  <si>
    <t>1.3</t>
  </si>
  <si>
    <t>91792</t>
  </si>
  <si>
    <t>1.4</t>
  </si>
  <si>
    <t>91793</t>
  </si>
  <si>
    <t>1.5</t>
  </si>
  <si>
    <t>1.6</t>
  </si>
  <si>
    <t>1.7</t>
  </si>
  <si>
    <t>1.8</t>
  </si>
  <si>
    <t>1.9</t>
  </si>
  <si>
    <t>1</t>
  </si>
  <si>
    <t>2</t>
  </si>
  <si>
    <t>3</t>
  </si>
  <si>
    <t>4</t>
  </si>
  <si>
    <t>5</t>
  </si>
  <si>
    <t>VERGA MOLDADA IN LOCO EM CONCRETO PARA PORTAS COM ATÉ 1,5 M DE VÃO. AF_03/2016</t>
  </si>
  <si>
    <t>6</t>
  </si>
  <si>
    <t>7</t>
  </si>
  <si>
    <t>8</t>
  </si>
  <si>
    <t>9</t>
  </si>
  <si>
    <t>Próprio</t>
  </si>
  <si>
    <t>PLACA DE SINALIZACAO DE SEGURANCA CONTRA INCENDIO, FOTOLUMINESCENTE, RETANGULAR, *20 X 40* CM, EM PVC *2* MM ANTI-CHAMAS (SIMBOLOS, CORES E PICTOGRAMAS CONFORME NBR 13434)</t>
  </si>
  <si>
    <t>PLACA DE OBRA EM CHAPA DE ACO GALVANIZADO</t>
  </si>
  <si>
    <t>KIT DE PORTA DE MADEIRA PARA PINTURA, SEMI-OCA (LEVE OU MÉDIA), PADRÃO POPULAR, 90X210CM, ESPESSURA DE 3,5CM, ITENS INCLUSOS: DOBRADIÇAS, MONTAGEM E INSTALAÇÃO DO BATENTE, FECHADURA COM EXECUÇÃO DO FURO - FORNECIMENTO E INSTALAÇÃO. AF_08/2015</t>
  </si>
  <si>
    <t>TELHAMENTO COM TELHA ONDULADA DE FIBROCIMENTO E = 6 MM, COM RECOBRIMENTO LATERAL DE 1/4 DE ONDA PARA TELHADO COM INCLINAÇÃO MAIOR QUE 10°, COM ATÉ 2 ÁGUAS, INCLUSO IÇAMENTO. AF_06/2016</t>
  </si>
  <si>
    <t>H</t>
  </si>
  <si>
    <t>023716</t>
  </si>
  <si>
    <t>93653</t>
  </si>
  <si>
    <t>SINAPI (93382) - REATERRO MANUAL DE VALAS COM COMPACTAÇÃO MECANIZADA, COM MATERIAL IMPORTADO. AF_04/2016</t>
  </si>
  <si>
    <t>93655</t>
  </si>
  <si>
    <t>Total Geral</t>
  </si>
  <si>
    <t>93656</t>
  </si>
  <si>
    <t>M</t>
  </si>
  <si>
    <t>93657</t>
  </si>
  <si>
    <t>REVESTIMENTO EXTERNO</t>
  </si>
  <si>
    <t>10.018</t>
  </si>
  <si>
    <t>73992/001</t>
  </si>
  <si>
    <t>10.019</t>
  </si>
  <si>
    <t>97644</t>
  </si>
  <si>
    <t>9.4.1</t>
  </si>
  <si>
    <t>9.4.2</t>
  </si>
  <si>
    <t>FABRICAÇÃO E INSTALAÇÃO DE TESOURA INTEIRA EM MADEIRA NÃO APARELHADA, VÃO DE 5 M, PARA TELHA ONDULADA DE FIBROCIMENTO, METÁLICA, PLÁSTICA OU TERMOACÚSTICA, INCLUSO IÇAMENTO. AF_12/2015</t>
  </si>
  <si>
    <t>9.4.3</t>
  </si>
  <si>
    <t>CABO DE COBRE FLEXÍVEL ISOLADO, 1,5 MM², ANTI-CHAMA 450/750 V, PARA CIRCUITOS TERMINAIS - FORNECIMENTO E INSTALAÇÃO. AF_12/2015</t>
  </si>
  <si>
    <t>9.4.4</t>
  </si>
  <si>
    <t>9.4.5</t>
  </si>
  <si>
    <t>9.4.6</t>
  </si>
  <si>
    <t>9.4.7</t>
  </si>
  <si>
    <t>9.4.8</t>
  </si>
  <si>
    <t>9.4.9</t>
  </si>
  <si>
    <t>14.1</t>
  </si>
  <si>
    <t>14.2</t>
  </si>
  <si>
    <t>14.3</t>
  </si>
  <si>
    <t>72285</t>
  </si>
  <si>
    <t>m</t>
  </si>
  <si>
    <t>MES</t>
  </si>
  <si>
    <t>(COMPOSIÇÃO REPRESENTATIVA) DO SERVIÇO DE INSTALAÇÃO DE TUBOS DE PVC, SOLDÁVEL, ÁGUA FRIA, DN 25 MM (INSTALADO EM RAMAL, SUB-RAMAL, RAMAL DE DISTRIBUIÇÃO OU PRUMADA), INCLUSIVE CONEXÕES, CORTES E FIXAÇÕES, PARA PRÉDIOS. AF_10/2015</t>
  </si>
  <si>
    <t>(COMPOSIÇÃO REPRESENTATIVA) DO SERVIÇO DE INSTALAÇÃO DE TUBO DE PVC, SÉRIE NORMAL, ESGOTO PREDIAL, DN 40 MM (INSTALADO EM RAMAL DE DESCARGA OU RAMAL DE ESGOTO SANITÁRIO), INCLUSIVE CONEXÕES, CORTES E FIXAÇÕES, PARA PRÉDIOS. AF_10/2015</t>
  </si>
  <si>
    <t>LOCACAO CONVENCIONAL DE OBRA, ATRAVÉS DE GABARITO DE TABUAS CORRIDAS PONTALETADAS A CADA 1,50M, SEM REAPROVEITAMENTO</t>
  </si>
  <si>
    <t>REVESTIMENTO CERÂMICO PARA PISO COM PLACAS TIPO PORCELANATO DE DIMENSÕES 45X45 CM APLICADA EM AMBIENTES DE ÁREA ENTRE 5 M² E 10 M². AF_06/2014</t>
  </si>
  <si>
    <t>10.033</t>
  </si>
  <si>
    <t>8.1</t>
  </si>
  <si>
    <t>8.2</t>
  </si>
  <si>
    <t>8.3</t>
  </si>
  <si>
    <t>8.4</t>
  </si>
  <si>
    <t>CALHA EM CHAPA DE AÇO GALVANIZADO NÚMERO 24, DESENVOLVIMENTO DE 33 CM, INCLUSO TRANSPORTE VERTICAL. AF_06/2016</t>
  </si>
  <si>
    <t>8.5</t>
  </si>
  <si>
    <t>8.6</t>
  </si>
  <si>
    <t>DISJUNTOR MONOPOLAR TIPO DIN, CORRENTE NOMINAL DE 32A - FORNECIMENTO E INSTALAÇÃO. AF_04/2016</t>
  </si>
  <si>
    <t>ESCAVACAO MECANICA CAMPO ABERTO EM SOLO EXCETO ROCHA ATE 2,00M PROFUNDIDADE</t>
  </si>
  <si>
    <t>8.7</t>
  </si>
  <si>
    <t>8.8</t>
  </si>
  <si>
    <t>8.9</t>
  </si>
  <si>
    <t>11.1.1</t>
  </si>
  <si>
    <t>11.1.2</t>
  </si>
  <si>
    <t>11.1.3</t>
  </si>
  <si>
    <t>11.1.4</t>
  </si>
  <si>
    <t>SINAPI (72183) PISO POLIDO EM CONCRETO 25MPA, USINADO, ESPESSURA 8 CM, COM ARMACAO EM TELA SOLDADA, INCLUSO BRIGA GRADUADA COMPACTADA 10 CM</t>
  </si>
  <si>
    <t>Luminária LED tipo plafon de sobrepor 36W 220V. Fornecimento e instalação.</t>
  </si>
  <si>
    <t>SEINFRA</t>
  </si>
  <si>
    <t>Banco</t>
  </si>
  <si>
    <t>REGISTRO DE PRESSÃO BRUTO, LATÃO, ROSCÁVEL, 3/4", COM ACABAMENTO E CANOPLA CROMADOS. FORNECIDO E INSTALADO EM RAMAL DE ÁGUA. AF_12/2014</t>
  </si>
  <si>
    <t>VERGA MOLDADA IN LOCO EM CONCRETO PARA JANELAS COM ATÉ 1,5 M DE VÃO. AF_03/2016</t>
  </si>
  <si>
    <t>VIDROS</t>
  </si>
  <si>
    <t>DISJUNTOR MONOPOLAR TIPO DIN, CORRENTE NOMINAL DE 10A - FORNECIMENTO E INSTALAÇÃO. AF_04/2016</t>
  </si>
  <si>
    <t>90695</t>
  </si>
  <si>
    <t>92543</t>
  </si>
  <si>
    <t>BANCADA EM CONCRETO ARMADO,  Fck 15Mpa,  ALISADO, ESPESSURA 8 cm (NÃO INCLUI OS APOIOS EM ALVENARIA)</t>
  </si>
  <si>
    <t>LIMPEZA FINAL DA OBRA</t>
  </si>
  <si>
    <t>88485</t>
  </si>
  <si>
    <t>9535</t>
  </si>
  <si>
    <t>9537</t>
  </si>
  <si>
    <t>88489</t>
  </si>
  <si>
    <t>PINTURA ESMALTE FOSCO, DUAS DEMAOS, SOBRE SUPERFICIE METALICA</t>
  </si>
  <si>
    <t>95544</t>
  </si>
  <si>
    <t>92557</t>
  </si>
  <si>
    <t>REVESTIMENTOS</t>
  </si>
  <si>
    <t>210059</t>
  </si>
  <si>
    <t>M. O.</t>
  </si>
  <si>
    <t>9.3.1</t>
  </si>
  <si>
    <t>9.3.2</t>
  </si>
  <si>
    <t>SBC (111591) - PORTA 80x210cm FERRO ABRIR, COMPLETA, COM FERRAGENS E FECHADURA</t>
  </si>
  <si>
    <t>13.1</t>
  </si>
  <si>
    <t>13.2</t>
  </si>
  <si>
    <t>RALO SIFONADO, PVC, DN 100 X 40 MM, JUNTA SOLDÁVEL, FORNECIDO E INSTALADO EM RAMAL DE DESCARGA OU EM RAMAL DE ESGOTO SANITÁRIO. AF_12/2014</t>
  </si>
  <si>
    <t>m²</t>
  </si>
  <si>
    <t>m³</t>
  </si>
  <si>
    <t>SBC</t>
  </si>
  <si>
    <t>73948/016</t>
  </si>
  <si>
    <t>94564</t>
  </si>
  <si>
    <t>Und</t>
  </si>
  <si>
    <t>SERVIÇOS PRELIMINARES</t>
  </si>
  <si>
    <t>PINTURA</t>
  </si>
  <si>
    <t>7.1</t>
  </si>
  <si>
    <t>7.2</t>
  </si>
  <si>
    <t>7.4</t>
  </si>
  <si>
    <t>7.6</t>
  </si>
  <si>
    <t>7.7</t>
  </si>
  <si>
    <t>PROJETO ESTRUTURAL E DE FUNDAÇÕES</t>
  </si>
  <si>
    <t>90447</t>
  </si>
  <si>
    <t>VASO SANITÁRIO SIFONADO COM CAIXA ACOPLADA LOUÇA BRANCA, INCLUSO ENGATE FLEXÍVEL EM PLÁSTICO BRANCO, 1/2  X 40CM - FORNECIMENTO E INSTALAÇÃO. AF_12/2013</t>
  </si>
  <si>
    <t>74104/001</t>
  </si>
  <si>
    <t>APARELHOS HIDROSSANITÁRIOS</t>
  </si>
  <si>
    <t>87905</t>
  </si>
  <si>
    <t>PINTURA EXTERNA</t>
  </si>
  <si>
    <t>REVESTIMENTO INTERNO</t>
  </si>
  <si>
    <t>ELETRODUTO FLEXÍVEL CORRUGADO, PVC, DN 32 MM (1"), PARA CIRCUITOS TERMINAIS, INSTALADO EM FORRO - FORNECIMENTO E INSTALAÇÃO. AF_12/2015</t>
  </si>
  <si>
    <t>PINTURA ESMALTE FOSCO EM MADEIRA, DUAS DEMAOS</t>
  </si>
  <si>
    <t>BARRACAO DE OBRA PARA ALOJAMENTO/ESCRITORIO, PISO EM PINHO 3A, PAREDES EM COMPENSADO 10MM, COBERTURA EM TELHA FIBROCIMENTO 6MM, INCLUSO INSTALACOES ELETRICAS E ESQUADRIAS. REAPROVEITADO 5 VEZES</t>
  </si>
  <si>
    <t>SINAPI</t>
  </si>
  <si>
    <t>GRADE DE FERRO EM BARRA CHATA 3/16", PINTADA, PARA ESQUADRIAS BASCULANTE, CONFORME PROJETO</t>
  </si>
  <si>
    <t>86912</t>
  </si>
  <si>
    <t>PLACA DE SINALIZACAO DE SEGURANCA CONTRA INCENDIO, FOTOLUMINESCENTE, QUADRADA, *20 X 20* CM, EM PVC *2* MM ANTI-CHAMAS (SIMBOLOS, CORES E PICTOGRAMAS CONFORME NBR 13434)</t>
  </si>
  <si>
    <t>ESGOTO PLUVIAL</t>
  </si>
  <si>
    <t>INFRAESTRUTURA / FUNDAÇÕES</t>
  </si>
  <si>
    <t>9.323</t>
  </si>
  <si>
    <t>91314</t>
  </si>
  <si>
    <t>91315</t>
  </si>
  <si>
    <t>94451</t>
  </si>
  <si>
    <t>Descrição</t>
  </si>
  <si>
    <t>4.037</t>
  </si>
  <si>
    <t>9.2.1</t>
  </si>
  <si>
    <t>9.2.2</t>
  </si>
  <si>
    <t>9.2.3</t>
  </si>
  <si>
    <t>VIDRO LISO COMUM TRANSPARENTE, ESPESSURA 4MM</t>
  </si>
  <si>
    <t>9.2.4</t>
  </si>
  <si>
    <t>9.2.5</t>
  </si>
  <si>
    <t>TUBO PVC, SERIE NORMAL, ESGOTO PREDIAL, DN 100 MM, FORNECIDO E INSTALADO EM RAMAL DE DESCARGA OU RAMAL DE ESGOTO SANITÁRIO. AF_12/2014</t>
  </si>
  <si>
    <t>9.2.6</t>
  </si>
  <si>
    <t>87259</t>
  </si>
  <si>
    <t>9.2.7</t>
  </si>
  <si>
    <t>9.2.8</t>
  </si>
  <si>
    <t>12.1</t>
  </si>
  <si>
    <t>ESCAVAÇÃO MANUAL DE VALAS. AF_03/2016</t>
  </si>
  <si>
    <t>97599</t>
  </si>
  <si>
    <t>SINAPI (86942) - LAVATÓRIO LOUÇA DE CANTO SUSPENSO, MODELO DECA L76 OU EQUIVALENTE, INCLUSO SIFÃO TIPO GARRAFA EM PVC, VÁLVULA E ENGATE FLEXÍVEL 30CM EM PLÁSTICO E TORNEIRA CROMADA DE MESA TEMPORIZADA, COMPLETA, INSTALADA</t>
  </si>
  <si>
    <t>86931</t>
  </si>
  <si>
    <t>86935</t>
  </si>
  <si>
    <t>REMOCAO DE ENTULHO DE OBRA PARA ATERRO LICENCIADO</t>
  </si>
  <si>
    <t>CABO DE COBRE FLEXÍVEL ISOLADO, 2,5 MM², ANTI-CHAMA 450/750 V, PARA CIRCUITOS TERMINAIS - FORNECIMENTO E INSTALAÇÃO. AF_12/2015</t>
  </si>
  <si>
    <t>6.1</t>
  </si>
  <si>
    <t>6.2</t>
  </si>
  <si>
    <t>6.3</t>
  </si>
  <si>
    <t>6.4</t>
  </si>
  <si>
    <t>un</t>
  </si>
  <si>
    <t>FORRO DE PVC, LISO, PARA AMBIENTES COMERCIAIS, INCLUSIVE ESTRUTURA DE FIXAÇÃO. AF_05/2017_P</t>
  </si>
  <si>
    <t>6.5</t>
  </si>
  <si>
    <t>6.6</t>
  </si>
  <si>
    <t>6.7</t>
  </si>
  <si>
    <t>6.8</t>
  </si>
  <si>
    <t>CABO DE COBRE FLEXÍVEL ISOLADO, 6 MM², ANTI-CHAMA 450/750 V, PARA CIRCUITOS TERMINAIS - FORNECIMENTO E INSTALAÇÃO. AF_12/2015</t>
  </si>
  <si>
    <t>1.005</t>
  </si>
  <si>
    <t>PAPELEIRA DE PAREDE EM METAL CROMADO SEM TAMPA, INCLUSO FIXAÇÃO. AF_10/2016</t>
  </si>
  <si>
    <t>JANELA DE AÇO BASCULANTE, FIXAÇÃO COM PARAFUSO SOBRE CONTRAMARCO (INCLUSO CONTRAMARCO), SEM VIDROS, PADRONIZADA. AF_07/2016</t>
  </si>
  <si>
    <t>73805/001</t>
  </si>
  <si>
    <t>00036081</t>
  </si>
  <si>
    <t>10</t>
  </si>
  <si>
    <t>11</t>
  </si>
  <si>
    <t>12</t>
  </si>
  <si>
    <t>13</t>
  </si>
  <si>
    <t>Código</t>
  </si>
  <si>
    <t>14</t>
  </si>
  <si>
    <t>VIGA DE FUNDAÇÃO EM CONCRETO ARMADO USINADO - FCK 25 MPA - COMPLETO COM FÔRMAS, ARMADURA, LANÇADO E ADENSADO</t>
  </si>
  <si>
    <t>MOVIMENTOS DE TERRA / DEMOLIÇÕES</t>
  </si>
  <si>
    <t>EMBOÇO OU MASSA ÚNICA EM ARGAMASSA TRAÇO 1:2:8, PREPARO MANUAL, APLICADA MANUALMENTE EM PANOS CEGOS DE FACHADA (SEM PRESENÇA DE VÃOS), ESPESSURA DE 25 MM. AF_06/2014</t>
  </si>
  <si>
    <t>(COMPOSIÇÃO REPRESENTATIVA) DO SERVIÇO DE INSTALAÇÃO DE TUBO DE PVC, SÉRIE NORMAL, ESGOTO PREDIAL, DN 50 MM (INSTALADO EM RAMAL DE DESCARGA OU RAMAL DE ESGOTO SANITÁRIO), INCLUSIVE CONEXÕES, CORTES E FIXAÇÕES PARA, PRÉDIOS. AF_10/2015</t>
  </si>
  <si>
    <t>96486</t>
  </si>
  <si>
    <t>CONCRETO MAGRO PARA LASTRO, TRAÇO 1:4,5:4,5 (CIMENTO/ AREIA MÉDIA/ BRITA 1)  - PREPARO MANUAL. AF_07/2016</t>
  </si>
  <si>
    <t>ALVENARIA / VEDAÇÃO</t>
  </si>
  <si>
    <t>CUMEEIRA PARA TELHA DE FIBROCIMENTO ESTRUTURAL E = 6 MM, INCLUSO ACESSÓRIOS DE FIXAÇÃO E IÇAMENTO. AF_06/2016</t>
  </si>
  <si>
    <t>94207</t>
  </si>
  <si>
    <t>93358</t>
  </si>
  <si>
    <t>UN</t>
  </si>
  <si>
    <t>9.1.1</t>
  </si>
  <si>
    <t>9.1.2</t>
  </si>
  <si>
    <t>9.1.3</t>
  </si>
  <si>
    <t>11.1</t>
  </si>
  <si>
    <t>ELETRODUTO FLEXÍVEL CORRUGADO, PVC, DN 25 MM (3/4"), PARA CIRCUITOS TERMINAIS, INSTALADO EM PAREDE - FORNECIMENTO E INSTALAÇÃO. AF_12/2015</t>
  </si>
  <si>
    <t>11.2</t>
  </si>
  <si>
    <t>11.3</t>
  </si>
  <si>
    <t>11.4</t>
  </si>
  <si>
    <t>INSTALAÇÕES HIDRÁULICAS E SANITÁRIAS</t>
  </si>
  <si>
    <t>ENGENHEIRO CIVIL DE OBRA COM ENCARGOS COMPLEMENTARES</t>
  </si>
  <si>
    <t>_______________________________________________________________
Pedro
Engenheiro Civil</t>
  </si>
  <si>
    <t>SINAPI (94295) - MESTRE DE OBRAS COM ENCARGOS COMPLEMENTARES</t>
  </si>
  <si>
    <t>EXTINTOR ABC PQS 4KG - FORNECIMENTO E INSTALACAO</t>
  </si>
  <si>
    <t>12021</t>
  </si>
  <si>
    <t>ESGOTO SANITÁRIO</t>
  </si>
  <si>
    <t>Total</t>
  </si>
  <si>
    <t>PISOS E PAVIMENTAÇÕES/ SOLEIRAS / PEITORIS</t>
  </si>
  <si>
    <t>94227</t>
  </si>
  <si>
    <t>PROJETO "AS BUILT"</t>
  </si>
  <si>
    <t>89977</t>
  </si>
  <si>
    <t>5.1</t>
  </si>
  <si>
    <t>5.2</t>
  </si>
  <si>
    <t xml:space="preserve">SINAPI - 04/2018 - RS
SBC - 05/2018 - RS
SICRO3 - 11/2017 - RS
SICRO2 - 11/2016 - RS
ORSE - 02/2018 - SE
SEINFRA - 024 - CE
SETOP - 01/2018 - MG
IOPES - 01/2018 - ES
SIURB - 01/2018 - SP
SIURB INFRA - 01/2018 - SP
SUDECAP - 02/2018 - MG
CPOS - 03/2018 - SP
FDE - 01/2018 - SP
</t>
  </si>
  <si>
    <t>5.3</t>
  </si>
  <si>
    <t>5.4</t>
  </si>
  <si>
    <t>9.100</t>
  </si>
  <si>
    <t>9.101</t>
  </si>
  <si>
    <t>9.102</t>
  </si>
  <si>
    <t>TOALHEIRO PLASTICO TIPO DISPENSER PARA PAPEL TOALHA INTERFOLHADO</t>
  </si>
  <si>
    <t>INSTALAÇÕES DE COMBATE A INCÊNDIO</t>
  </si>
  <si>
    <t>PINTURA INTERNA</t>
  </si>
  <si>
    <t>11703</t>
  </si>
  <si>
    <t>CHAPISCO APLICADO EM ALVENARIA (COM PRESENÇA DE VÃOS) E ESTRUTURAS DE CONCRETO DE FACHADA, COM COLHER DE PEDREIRO.  ARGAMASSA TRAÇO 1:3 COM PREPARO EM BETONEIRA 400L. AF_06/2014</t>
  </si>
  <si>
    <t>89170</t>
  </si>
  <si>
    <t>CONTRAVERGA MOLDADA IN LOCO EM CONCRETO PARA VÃOS DE ATÉ 1,5 M DE COMPRIMENTO. AF_03/2016</t>
  </si>
  <si>
    <t>89985</t>
  </si>
  <si>
    <t>89173</t>
  </si>
  <si>
    <t>89987</t>
  </si>
  <si>
    <t>ESTACA ESCAVADA MECANICAMENTE, SEM FLUIDO ESTABILIZANTE, COM 25 CM DE DIÂMETRO, ATÉ 9 M DE COMPRIMENTO, CONCRETO LANÇADO MANUALMENTE (EXCLUSIVE MOBILIZAÇÃO E DESMOBILIZAÇÃO). AF_02/2015</t>
  </si>
  <si>
    <t>ORSE</t>
  </si>
  <si>
    <t>DIVISÓRIAS E FORRO</t>
  </si>
  <si>
    <t>DISJUNTOR MONOPOLAR TIPO DIN, CORRENTE NOMINAL DE 20A - FORNECIMENTO E INSTALAÇÃO. AF_04/2016</t>
  </si>
  <si>
    <t>13.2.1</t>
  </si>
  <si>
    <t>13.2.2</t>
  </si>
  <si>
    <t>000600</t>
  </si>
  <si>
    <t>89709</t>
  </si>
  <si>
    <t>91924</t>
  </si>
  <si>
    <t>91926</t>
  </si>
  <si>
    <t>CHAPA GALVANIZADA 40x80 cm PARA PROTEÇÃO DE PORTA PNE COLOCADA NOS DOIS LADOS DA PORTA</t>
  </si>
  <si>
    <t>91928</t>
  </si>
  <si>
    <t>INSTALAÇÕES ELÉTRICAS / SPDA</t>
  </si>
  <si>
    <t>COBERTURA</t>
  </si>
  <si>
    <t>BARRA DE APOIO RETA, EM ACO INOX POLIDO, COMPRIMENTO 60CM, DIAMETRO MINIMO 3 CM</t>
  </si>
  <si>
    <t>89710</t>
  </si>
  <si>
    <t>89714</t>
  </si>
  <si>
    <t>10.1</t>
  </si>
  <si>
    <t>91930</t>
  </si>
  <si>
    <t>10.2</t>
  </si>
  <si>
    <t>10.3</t>
  </si>
  <si>
    <t>Encargos Sociais</t>
  </si>
  <si>
    <t>Descrição do Orçamento</t>
  </si>
  <si>
    <t>REGISTRO DE GAVETA BRUTO, LATÃO, ROSCÁVEL, 3/4", COM ACABAMENTO E CANOPLA CROMADOS. FORNECIDO E INSTALADO EM RAMAL DE ÁGUA. AF_12/2014</t>
  </si>
  <si>
    <t>Luminária de embutir aberta para lâmpada fluorescente ou tubo led 2 x 18/20 w (tecnolux ref.fle-8157/232 ou similar), completa</t>
  </si>
  <si>
    <t>Quant.</t>
  </si>
  <si>
    <t>00037524</t>
  </si>
  <si>
    <t>DEMOLIÇÃO DE ALVENARIA DE BLOCO FURADO, DE FORMA MANUAL, SEM REAPROVEITAMENTO. AF_12/2017</t>
  </si>
  <si>
    <t>72553</t>
  </si>
  <si>
    <t>87879</t>
  </si>
  <si>
    <t>KIT DE PORTA DE MADEIRA PARA PINTURA, SEMI-OCA (LEVE OU MÉDIA), PADRÃO POPULAR, 80X210CM, ESPESSURA DE 3,5CM, ITENS INCLUSOS: DOBRADIÇAS, MONTAGEM E INSTALAÇÃO DO BATENTE, FECHADURA COM EXECUÇÃO DO FURO - FORNECIMENTO E INSTALAÇÃO. AF_08/2015</t>
  </si>
  <si>
    <t>Totais -&gt;</t>
  </si>
  <si>
    <t>4.1</t>
  </si>
  <si>
    <t>4.2</t>
  </si>
  <si>
    <t>CAIXA DE AREIA 40X40X40CM EM ALVENARIA, COMPLETA</t>
  </si>
  <si>
    <t>RALO SECO, PVC, DN 100 X 40 MM, JUNTA SOLDÁVEL, FORNECIDO E INSTALADO EM RAMAL DE DESCARGA OU EM RAMAL DE ESGOTO SANITÁRIO. AF_12/2014</t>
  </si>
  <si>
    <t>mês</t>
  </si>
  <si>
    <t>73924/003</t>
  </si>
  <si>
    <t>Valor Unit com BDI</t>
  </si>
  <si>
    <t>C1066</t>
  </si>
  <si>
    <t>91953</t>
  </si>
  <si>
    <t>Item</t>
  </si>
  <si>
    <t>RASGO EM ALVENARIA PARA ELETRODUTOS COM DIAMETROS MENORES OU IGUAIS A 40 MM. AF_05/2015</t>
  </si>
  <si>
    <t>ORSE (5013) SOLEIRA DE BASALTO TEAR, E = 1,6 CM, L = ATÉ 20 CM</t>
  </si>
  <si>
    <t>ÁGUA FRIA</t>
  </si>
  <si>
    <t>CUBA DE EMBUTIR DE AÇO INOXIDÁVEL MÉDIA, INCLUSO VÁLVULA TIPO AMERICANA EM METAL CROMADO E SIFÃO FLEXÍVEL EM PVC - FORNECIMENTO E INSTALAÇÃO. AF_12/2013</t>
  </si>
  <si>
    <t>93143</t>
  </si>
  <si>
    <t>APLICAÇÃO DE FUNDO SELADOR ACRÍLICO EM PAREDES, UMA DEMÃO. AF_06/2014</t>
  </si>
  <si>
    <t>00037401</t>
  </si>
  <si>
    <t>TELHEIRO DE OBRA</t>
  </si>
  <si>
    <t>13.1.1</t>
  </si>
  <si>
    <t>13.1.2</t>
  </si>
  <si>
    <t>13.1.3</t>
  </si>
  <si>
    <t>13.1.4</t>
  </si>
  <si>
    <t>00037556</t>
  </si>
  <si>
    <t>00037558</t>
  </si>
  <si>
    <t>112651</t>
  </si>
  <si>
    <t>CHUVEIRO ELETRICO COMUM CORPO PLASTICO TIPO DUCHA, FORNECIMENTO E INSTALACAO</t>
  </si>
  <si>
    <t>91836</t>
  </si>
  <si>
    <t>94974</t>
  </si>
  <si>
    <t>B.D.I.</t>
  </si>
  <si>
    <t>DESMONTAGEM E REMOCAO DE CERCA</t>
  </si>
  <si>
    <t>11.4.1</t>
  </si>
  <si>
    <t>11.4.2</t>
  </si>
  <si>
    <t>11.4.3</t>
  </si>
  <si>
    <t>11.4.4</t>
  </si>
  <si>
    <t>(COMPOSIÇÃO REPRESENTATIVA) DO SERVIÇO DE INSTALAÇÃO DE TUBOS DE PVC, SÉRIE R, ÁGUA PLUVIAL, DN 100 MM (INSTALADO EM RAMAL DE ENCAMINHAMENTO, OU CONDUTORES VERTICAIS), INCLUSIVE CONEXÕES, CORTES E FIXAÇÕES, PARA PRÉDIOS. AF_10/2015</t>
  </si>
  <si>
    <t>74209/001</t>
  </si>
  <si>
    <t>3.1</t>
  </si>
  <si>
    <t>3.2</t>
  </si>
  <si>
    <t>3.3</t>
  </si>
  <si>
    <t>(COMPOSIÇÃO REPRESENTATIVA) DO SERVIÇO DE ALVENARIA DE VEDAÇÃO DE BLOCOS VAZADOS DE CERÂMICA DE 14X9X19CM (ESPESSURA 14CM, BLOCO DEITADO), PARA EDIFICAÇÃO HABITACIONAL UNIFAMILIAR (CASA) E EDIFICAÇÃO PÚBLICA PADRÃO. AF_12/2014</t>
  </si>
  <si>
    <t>REVESTIMENTO DE GRANITO CINZA ANDORINHA, 2,5 cm DE ESPESSURA, APOIADO SOBRE BANCADA DE CONCRETO ARMADO</t>
  </si>
  <si>
    <t>CHAPISCO APLICADO EM ALVENARIAS E ESTRUTURAS DE CONCRETO INTERNAS, COM COLHER DE PEDREIRO.  ARGAMASSA TRAÇO 1:3 COM PREPARO EM BETONEIRA 400L. AF_06/2014</t>
  </si>
  <si>
    <t>CÓPIAS E DESPESAS LEGAIS</t>
  </si>
  <si>
    <t>SBC (111591) - PORTA 90x220cm FERRO ABRIR, COMPLETA, COM FERRAGENS E FECHADURA</t>
  </si>
  <si>
    <t>91854</t>
  </si>
  <si>
    <t>Planilha Orçamentária Sintética</t>
  </si>
  <si>
    <t>93186</t>
  </si>
  <si>
    <t>93188</t>
  </si>
  <si>
    <t>73932/001</t>
  </si>
  <si>
    <t>PONTO DE TOMADA RESIDENCIAL INCLUINDO TOMADA 20A/250V, CAIXA ELÉTRICA, ELETRODUTO, CABO, RASGO, QUEBRA E CHUMBAMENTO. AF_01/2016</t>
  </si>
  <si>
    <t>84659</t>
  </si>
  <si>
    <t>TUBO DE PVC PARA REDE COLETORA DE ESGOTO DE PAREDE MACIÇA, DN 150 MM, JUNTA ELÁSTICA, INSTALADO EM LOCAL COM NÍVEL BAIXO DE INTERFERÊNCIAS - FORNECIMENTO E ASSENTAMENTO. AF_06/2015</t>
  </si>
  <si>
    <t>87794</t>
  </si>
  <si>
    <t>APLICAÇÃO MANUAL DE PINTURA COM TINTA LÁTEX ACRÍLICA EM PAREDES, DUAS DEMÃOS. AF_06/2014</t>
  </si>
  <si>
    <t>REBOCO ARGAMASSA TRACO 1:2 (CAL E AREIA FINA PENEIRADA), ESPESSURA 0,5CM, PREPARO MANUAL DA ARGAMASSA</t>
  </si>
  <si>
    <t>93196</t>
  </si>
  <si>
    <t>CABO DE COBRE FLEXÍVEL ISOLADO, 4 MM², ANTI-CHAMA 450/750 V, PARA CIRCUITOS TERMINAIS - FORNECIMENTO E INSTALAÇÃO. AF_12/2015</t>
  </si>
  <si>
    <t>6.010</t>
  </si>
  <si>
    <t>BARRA DE APOIO RETA, EM ACO INOX POLIDO, COMPRIMENTO 80CM, DIAMETRO MINIMO 3 CM</t>
  </si>
  <si>
    <t>6051</t>
  </si>
  <si>
    <t>ESQUADRIAS</t>
  </si>
  <si>
    <t>75481</t>
  </si>
  <si>
    <t>90880</t>
  </si>
  <si>
    <t>INSTALAÇÃO DE FOSSA SÉPTICA E FILTRO ANAERÓBIO EM PEAD, 1100 L. NÃO INCLUI ESCAVAÇÃO E REATERRO.</t>
  </si>
  <si>
    <t>SUPRAESTRUTURA</t>
  </si>
  <si>
    <t>11.3.1</t>
  </si>
  <si>
    <t>cj</t>
  </si>
  <si>
    <t>11.3.2</t>
  </si>
  <si>
    <t>13.003</t>
  </si>
  <si>
    <t>0,0% - Desonerada</t>
  </si>
  <si>
    <t>TELA PLASTICA LARANJA, TIPO TAPUME PARA SINALIZACAO, MALHA RETANGULAR, ROLO 1.20 X 50 M (L X C)</t>
  </si>
  <si>
    <t xml:space="preserve">25,00%
</t>
  </si>
  <si>
    <t>79480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</si>
  <si>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</si>
  <si>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</si>
  <si>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</si>
  <si>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</si>
  <si>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</si>
  <si>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</si>
  <si>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</si>
  <si>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</si>
  <si>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</si>
  <si>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TORNEIRA CROMADA LONGA, DE PAREDE, 1/2" OU 3/4", PARA PIA DE COZINHA, PADRÃO MÉDIO - FORNECIMENTO E INSTALAÇÃO. AF_12/2013</t>
  </si>
  <si>
    <t>PORTA 1 FOLHA ABRIR EM ALUMINIO BRANCO/VENEZIANADA, FIXADO EM DIVISÓRIA DE GRANITO, COM FECHADURA, COMPLETA</t>
  </si>
  <si>
    <t>PEITORIL DE BASALTO TEAR, E = 1,6 CM, L = ATÉ 15 CM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</si>
  <si>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</si>
  <si>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>(COMPOSIÇÃO REPRESENTATIVA) DO SERVIÇO DE REVESTIMENTO CERÂMICO PARA PAREDES INTERNAS, MEIA PAREDE, OU PAREDE INTEIRA, PLACAS GRÊS OU SEMI-GRÊS DE 20X20 CM, PARA EDIFICAÇÕES HABITACIONAIS UNIFAMILIAR (CASAS) E EDIFICAÇÕES PÚBLICAS PADRÃO. AF_11/2014</t>
  </si>
  <si>
    <t>INTERRUPTOR SIMPLES (1 MÓDULO), 10A/250V, INCLUINDO SUPORTE E PLACA - FORNECIMENTO E INSTALAÇÃO. AF_12/2015</t>
  </si>
  <si>
    <t>00036204</t>
  </si>
  <si>
    <t>1.10</t>
  </si>
  <si>
    <t>13.027</t>
  </si>
  <si>
    <t>DISJUNTOR MONOPOLAR TIPO DIN, CORRENTE NOMINAL DE 25A - FORNECIMENTO E INSTALAÇÃO. AF_04/2016</t>
  </si>
  <si>
    <t>LUMINÁRIA DE EMERGÊNCIA - FORNECIMENTO E INSTALAÇÃO. AF_11/2017</t>
  </si>
  <si>
    <t>LIMPEZA MANUAL DO TERRENO (C/ RASPAGEM SUPERFICIAL)</t>
  </si>
  <si>
    <t>90777</t>
  </si>
  <si>
    <t>13.039</t>
  </si>
  <si>
    <t>DEMOLIÇÃO DE PISO EM CONCRETO</t>
  </si>
  <si>
    <t>MAT</t>
  </si>
  <si>
    <t>9.1</t>
  </si>
  <si>
    <t>REFORMA E AMPLIAÇÃO DO SETOR DE  FRUTÍFERAS DO COLÉGIO POLITECNICO</t>
  </si>
  <si>
    <t>9.332</t>
  </si>
  <si>
    <t>PILAR ESTRUTURA CONCRETO ARMADO USINADO BOMBEADO - FCK 25 Mpa - COMPLETO COM FÔRMAS, ESCORAMENTO, ARMADURA, LANÇADO E ADENSADO</t>
  </si>
  <si>
    <t>VIGA ESTRUTURA CONCRETO ARMADO USINADO BOMBEADO - FCK 25 Mpa - COMPLETO COM FÔRMAS, ESCORAMENTO, ARMADURA, LANÇADO E ADENSADO</t>
  </si>
  <si>
    <t>9.324</t>
  </si>
  <si>
    <t>9.329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</si>
  <si>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</si>
  <si>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</si>
  <si>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</si>
  <si>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</si>
  <si>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</si>
  <si>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</si>
  <si>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</si>
  <si>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</si>
  <si>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</si>
  <si>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</si>
  <si>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</si>
  <si>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</si>
  <si>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</si>
  <si>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</si>
  <si>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</si>
  <si>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</si>
  <si>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</si>
  <si>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</si>
  <si>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</si>
  <si>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</si>
  <si>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</si>
  <si>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</si>
  <si>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</si>
  <si>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_______________________________________________________________
Humberto
Engenheiro Eletricista</t>
  </si>
  <si>
    <t>CRONOGRAMA FÍSICO-FINANCEIRO</t>
  </si>
  <si>
    <t>It</t>
  </si>
  <si>
    <t>DESCRIÇÃO</t>
  </si>
  <si>
    <t>30 dias</t>
  </si>
  <si>
    <t>60 dias</t>
  </si>
  <si>
    <t>90 dias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</si>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</sst>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4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</fonts>
  <fills count="29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164" fontId="3" fillId="3" borderId="0" xfId="0" applyNumberFormat="1" applyFont="1" applyFill="1" applyAlignment="1">
      <alignment horizontal="right" vertical="top" wrapText="1"/>
    </xf>
    <xf numFmtId="0" fontId="3" fillId="7" borderId="0" xfId="0" applyFont="1" applyFill="1" applyAlignment="1">
      <alignment horizontal="right" vertical="top" wrapText="1"/>
    </xf>
    <xf numFmtId="0" fontId="6" fillId="0" borderId="0" xfId="0" applyFont="1"/>
    <xf numFmtId="0" fontId="3" fillId="7" borderId="0" xfId="0" applyFont="1" applyFill="1" applyAlignment="1">
      <alignment horizontal="right" vertical="top" wrapText="1"/>
    </xf>
    <xf numFmtId="0" fontId="5" fillId="15" borderId="1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1" fillId="13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4" fillId="21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3" fillId="7" borderId="1" xfId="0" applyFont="1" applyFill="1" applyBorder="1" applyAlignment="1">
      <alignment horizontal="right" vertical="top" wrapText="1"/>
    </xf>
    <xf numFmtId="4" fontId="3" fillId="7" borderId="1" xfId="0" applyNumberFormat="1" applyFont="1" applyFill="1" applyBorder="1" applyAlignment="1">
      <alignment horizontal="right" vertical="top" wrapText="1"/>
    </xf>
    <xf numFmtId="4" fontId="6" fillId="0" borderId="0" xfId="0" applyNumberFormat="1" applyFont="1"/>
    <xf numFmtId="49" fontId="8" fillId="23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2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3" borderId="2" xfId="0" applyFont="1" applyFill="1" applyBorder="1" applyAlignment="1">
      <alignment horizontal="left"/>
    </xf>
    <xf numFmtId="4" fontId="8" fillId="2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4" borderId="0" xfId="0" applyFont="1" applyFill="1" applyAlignment="1">
      <alignment horizontal="right" vertical="top" wrapText="1"/>
    </xf>
    <xf numFmtId="164" fontId="10" fillId="24" borderId="0" xfId="0" applyNumberFormat="1" applyFont="1" applyFill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4" fontId="9" fillId="2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4" borderId="0" xfId="0" applyFont="1" applyFill="1" applyAlignment="1">
      <alignment horizontal="center" vertical="top" wrapText="1"/>
    </xf>
    <xf numFmtId="0" fontId="16" fillId="0" borderId="0" xfId="2" applyFont="1" applyBorder="1" applyAlignment="1">
      <alignment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0" fontId="19" fillId="26" borderId="1" xfId="2" applyFont="1" applyFill="1" applyBorder="1" applyAlignment="1">
      <alignment horizontal="center" vertical="center" wrapText="1"/>
    </xf>
    <xf numFmtId="0" fontId="20" fillId="26" borderId="1" xfId="2" applyFont="1" applyFill="1" applyBorder="1" applyAlignment="1">
      <alignment horizontal="center" vertical="center" wrapText="1"/>
    </xf>
    <xf numFmtId="4" fontId="20" fillId="26" borderId="1" xfId="2" applyNumberFormat="1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9" fontId="19" fillId="0" borderId="1" xfId="2" applyNumberFormat="1" applyFont="1" applyBorder="1" applyAlignment="1">
      <alignment horizontal="center" vertical="center" wrapText="1"/>
    </xf>
    <xf numFmtId="0" fontId="21" fillId="0" borderId="0" xfId="2" applyFont="1" applyBorder="1" applyAlignment="1">
      <alignment vertical="center" wrapText="1"/>
    </xf>
    <xf numFmtId="4" fontId="19" fillId="0" borderId="1" xfId="2" applyNumberFormat="1" applyFont="1" applyBorder="1" applyAlignment="1">
      <alignment horizontal="center" vertical="center" wrapText="1"/>
    </xf>
    <xf numFmtId="4" fontId="19" fillId="27" borderId="1" xfId="2" applyNumberFormat="1" applyFont="1" applyFill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9" fontId="19" fillId="0" borderId="1" xfId="2" applyNumberFormat="1" applyFont="1" applyFill="1" applyBorder="1" applyAlignment="1">
      <alignment horizontal="center" vertical="center" wrapText="1"/>
    </xf>
    <xf numFmtId="2" fontId="19" fillId="0" borderId="1" xfId="1" applyNumberFormat="1" applyFont="1" applyBorder="1" applyAlignment="1">
      <alignment horizontal="center" vertical="center" wrapText="1"/>
    </xf>
    <xf numFmtId="9" fontId="19" fillId="0" borderId="1" xfId="3" applyFont="1" applyBorder="1" applyAlignment="1">
      <alignment horizontal="center" vertical="center" wrapText="1"/>
    </xf>
    <xf numFmtId="9" fontId="19" fillId="28" borderId="1" xfId="3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4" fontId="19" fillId="0" borderId="1" xfId="2" applyNumberFormat="1" applyFont="1" applyBorder="1" applyAlignment="1">
      <alignment horizontal="center" wrapText="1"/>
    </xf>
    <xf numFmtId="4" fontId="21" fillId="0" borderId="1" xfId="2" applyNumberFormat="1" applyFont="1" applyBorder="1" applyAlignment="1">
      <alignment horizontal="center" vertical="center" wrapText="1"/>
    </xf>
    <xf numFmtId="4" fontId="22" fillId="0" borderId="1" xfId="2" applyNumberFormat="1" applyFont="1" applyBorder="1" applyAlignment="1">
      <alignment horizontal="center" vertical="center" wrapText="1"/>
    </xf>
    <xf numFmtId="4" fontId="23" fillId="0" borderId="1" xfId="2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8" fillId="2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3" fillId="14" borderId="0" xfId="0" applyFont="1" applyFill="1" applyAlignment="1">
      <alignment horizontal="center" vertical="top" wrapText="1"/>
    </xf>
    <xf numFmtId="0" fontId="5" fillId="15" borderId="1" xfId="0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20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right" vertical="top" wrapText="1"/>
    </xf>
    <xf numFmtId="0" fontId="2" fillId="16" borderId="1" xfId="0" applyFont="1" applyFill="1" applyBorder="1" applyAlignment="1">
      <alignment horizontal="right" vertical="top" wrapText="1"/>
    </xf>
    <xf numFmtId="0" fontId="2" fillId="17" borderId="1" xfId="0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center" vertical="top" wrapText="1"/>
    </xf>
    <xf numFmtId="0" fontId="2" fillId="22" borderId="1" xfId="0" applyFont="1" applyFill="1" applyBorder="1" applyAlignment="1">
      <alignment horizontal="center" vertical="top" wrapText="1"/>
    </xf>
    <xf numFmtId="0" fontId="10" fillId="24" borderId="0" xfId="0" applyFont="1" applyFill="1" applyAlignment="1">
      <alignment horizontal="right" vertical="top" wrapText="1"/>
    </xf>
    <xf numFmtId="4" fontId="21" fillId="0" borderId="1" xfId="2" applyNumberFormat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49" fontId="17" fillId="0" borderId="5" xfId="2" applyNumberFormat="1" applyFont="1" applyBorder="1" applyAlignment="1">
      <alignment horizontal="right" vertical="center" wrapText="1"/>
    </xf>
    <xf numFmtId="49" fontId="17" fillId="0" borderId="6" xfId="2" applyNumberFormat="1" applyFont="1" applyBorder="1" applyAlignment="1">
      <alignment horizontal="right" vertical="center" wrapText="1"/>
    </xf>
  </cellXfs>
  <cellStyles count="4">
    <cellStyle name="Normal" xfId="0" builtinId="0"/>
    <cellStyle name="Normal 4 2" xfId="2"/>
    <cellStyle name="Porcentagem" xfId="1" builtinId="5"/>
    <cellStyle name="Porcentagem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155"/>
  <sheetViews>
    <sheetView tabSelected="1" view="pageBreakPreview" zoomScale="85" zoomScaleNormal="100" zoomScaleSheetLayoutView="85" workbookViewId="0">
      <selection activeCell="K102" sqref="K102"/>
    </sheetView>
  </sheetViews>
  <sheetFormatPr defaultColWidth="9.140625" defaultRowHeight="15"/>
  <cols>
    <col min="1" max="1" width="9.7109375" customWidth="1"/>
    <col min="2" max="2" width="11.7109375" customWidth="1"/>
    <col min="3" max="3" width="13.140625" customWidth="1"/>
    <col min="4" max="4" width="58.5703125" customWidth="1"/>
    <col min="5" max="5" width="5.85546875" customWidth="1"/>
    <col min="11" max="11" width="10.5703125" bestFit="1" customWidth="1"/>
  </cols>
  <sheetData>
    <row r="1" spans="1:11">
      <c r="A1" s="59" t="s">
        <v>277</v>
      </c>
      <c r="B1" s="59"/>
      <c r="C1" s="59"/>
      <c r="D1" s="59"/>
      <c r="E1" s="59" t="s">
        <v>315</v>
      </c>
      <c r="F1" s="59"/>
      <c r="G1" s="59" t="s">
        <v>276</v>
      </c>
      <c r="H1" s="59"/>
      <c r="I1" s="59"/>
      <c r="J1" s="59"/>
      <c r="K1" s="59"/>
    </row>
    <row r="2" spans="1:11" ht="171.75" customHeight="1">
      <c r="A2" s="62" t="s">
        <v>386</v>
      </c>
      <c r="B2" s="62"/>
      <c r="C2" s="62"/>
      <c r="D2" s="6" t="s">
        <v>239</v>
      </c>
      <c r="E2" s="60" t="s">
        <v>358</v>
      </c>
      <c r="F2" s="60"/>
      <c r="G2" s="60" t="s">
        <v>356</v>
      </c>
      <c r="H2" s="60"/>
      <c r="I2" s="60"/>
      <c r="J2" s="60"/>
      <c r="K2" s="60"/>
    </row>
    <row r="3" spans="1:11">
      <c r="A3" s="64" t="s">
        <v>332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s="1" customFormat="1" ht="12.6" customHeight="1">
      <c r="A4" s="65" t="s">
        <v>296</v>
      </c>
      <c r="B4" s="65" t="s">
        <v>204</v>
      </c>
      <c r="C4" s="65" t="s">
        <v>104</v>
      </c>
      <c r="D4" s="65" t="s">
        <v>163</v>
      </c>
      <c r="E4" s="65" t="s">
        <v>134</v>
      </c>
      <c r="F4" s="67" t="s">
        <v>280</v>
      </c>
      <c r="G4" s="69" t="s">
        <v>293</v>
      </c>
      <c r="H4" s="70"/>
      <c r="I4" s="71"/>
      <c r="J4" s="69" t="s">
        <v>54</v>
      </c>
      <c r="K4" s="71"/>
    </row>
    <row r="5" spans="1:11" s="1" customFormat="1" ht="12">
      <c r="A5" s="66"/>
      <c r="B5" s="66"/>
      <c r="C5" s="66"/>
      <c r="D5" s="66"/>
      <c r="E5" s="66"/>
      <c r="F5" s="68"/>
      <c r="G5" s="7" t="s">
        <v>122</v>
      </c>
      <c r="H5" s="7" t="s">
        <v>384</v>
      </c>
      <c r="I5" s="7" t="s">
        <v>232</v>
      </c>
      <c r="J5" s="8" t="s">
        <v>122</v>
      </c>
      <c r="K5" s="9" t="s">
        <v>232</v>
      </c>
    </row>
    <row r="6" spans="1:11" s="4" customFormat="1" ht="22.5" customHeight="1">
      <c r="A6" s="10" t="s">
        <v>34</v>
      </c>
      <c r="B6" s="10"/>
      <c r="C6" s="10"/>
      <c r="D6" s="10" t="s">
        <v>135</v>
      </c>
      <c r="E6" s="10"/>
      <c r="F6" s="11"/>
      <c r="G6" s="11"/>
      <c r="H6" s="11"/>
      <c r="I6" s="11"/>
      <c r="J6" s="11"/>
      <c r="K6" s="11">
        <f>SUM(J7:J16)</f>
        <v>34865.850000000006</v>
      </c>
    </row>
    <row r="7" spans="1:11" s="4" customFormat="1" ht="22.5" customHeight="1">
      <c r="A7" s="12" t="s">
        <v>19</v>
      </c>
      <c r="B7" s="12" t="s">
        <v>381</v>
      </c>
      <c r="C7" s="12" t="s">
        <v>153</v>
      </c>
      <c r="D7" s="12" t="s">
        <v>226</v>
      </c>
      <c r="E7" s="13" t="s">
        <v>49</v>
      </c>
      <c r="F7" s="14">
        <v>24</v>
      </c>
      <c r="G7" s="14">
        <v>90.08</v>
      </c>
      <c r="H7" s="14">
        <v>0.54</v>
      </c>
      <c r="I7" s="14">
        <f>G7+H7</f>
        <v>90.62</v>
      </c>
      <c r="J7" s="14">
        <f>F7*I7</f>
        <v>2174.88</v>
      </c>
      <c r="K7" s="14"/>
    </row>
    <row r="8" spans="1:11" s="4" customFormat="1" ht="22.5" customHeight="1">
      <c r="A8" s="12" t="s">
        <v>21</v>
      </c>
      <c r="B8" s="12" t="s">
        <v>159</v>
      </c>
      <c r="C8" s="12" t="s">
        <v>44</v>
      </c>
      <c r="D8" s="12" t="s">
        <v>228</v>
      </c>
      <c r="E8" s="13" t="s">
        <v>79</v>
      </c>
      <c r="F8" s="14">
        <v>3</v>
      </c>
      <c r="G8" s="14">
        <v>5311.68</v>
      </c>
      <c r="H8" s="14">
        <v>1.32</v>
      </c>
      <c r="I8" s="14">
        <f t="shared" ref="I8:I16" si="0">G8+H8</f>
        <v>5313</v>
      </c>
      <c r="J8" s="14">
        <f t="shared" ref="J8:J16" si="1">F8*I8</f>
        <v>15939</v>
      </c>
      <c r="K8" s="14"/>
    </row>
    <row r="9" spans="1:11" s="4" customFormat="1" ht="22.5" customHeight="1">
      <c r="A9" s="12" t="s">
        <v>25</v>
      </c>
      <c r="B9" s="12" t="s">
        <v>322</v>
      </c>
      <c r="C9" s="12" t="s">
        <v>153</v>
      </c>
      <c r="D9" s="12" t="s">
        <v>46</v>
      </c>
      <c r="E9" s="13" t="s">
        <v>129</v>
      </c>
      <c r="F9" s="14">
        <v>2</v>
      </c>
      <c r="G9" s="14">
        <v>41.96</v>
      </c>
      <c r="H9" s="14">
        <v>336.46</v>
      </c>
      <c r="I9" s="14">
        <f t="shared" si="0"/>
        <v>378.41999999999996</v>
      </c>
      <c r="J9" s="14">
        <f t="shared" si="1"/>
        <v>756.83999999999992</v>
      </c>
      <c r="K9" s="14"/>
    </row>
    <row r="10" spans="1:11" s="4" customFormat="1" ht="22.5" customHeight="1">
      <c r="A10" s="12" t="s">
        <v>27</v>
      </c>
      <c r="B10" s="12" t="s">
        <v>261</v>
      </c>
      <c r="C10" s="12" t="s">
        <v>131</v>
      </c>
      <c r="D10" s="12" t="s">
        <v>142</v>
      </c>
      <c r="E10" s="13" t="s">
        <v>129</v>
      </c>
      <c r="F10" s="14">
        <v>38</v>
      </c>
      <c r="G10" s="14">
        <v>0</v>
      </c>
      <c r="H10" s="14">
        <v>18.75</v>
      </c>
      <c r="I10" s="14">
        <f t="shared" si="0"/>
        <v>18.75</v>
      </c>
      <c r="J10" s="14">
        <f t="shared" si="1"/>
        <v>712.5</v>
      </c>
      <c r="K10" s="14"/>
    </row>
    <row r="11" spans="1:11" s="4" customFormat="1" ht="30" customHeight="1">
      <c r="A11" s="12" t="s">
        <v>29</v>
      </c>
      <c r="B11" s="12" t="s">
        <v>60</v>
      </c>
      <c r="C11" s="12" t="s">
        <v>153</v>
      </c>
      <c r="D11" s="12" t="s">
        <v>82</v>
      </c>
      <c r="E11" s="13" t="s">
        <v>129</v>
      </c>
      <c r="F11" s="14">
        <v>38</v>
      </c>
      <c r="G11" s="14">
        <v>3.73</v>
      </c>
      <c r="H11" s="14">
        <v>7.35</v>
      </c>
      <c r="I11" s="14">
        <f t="shared" si="0"/>
        <v>11.08</v>
      </c>
      <c r="J11" s="14">
        <f t="shared" si="1"/>
        <v>421.04</v>
      </c>
      <c r="K11" s="14"/>
    </row>
    <row r="12" spans="1:11" s="4" customFormat="1" ht="45" customHeight="1">
      <c r="A12" s="12" t="s">
        <v>30</v>
      </c>
      <c r="B12" s="12" t="s">
        <v>198</v>
      </c>
      <c r="C12" s="12" t="s">
        <v>153</v>
      </c>
      <c r="D12" s="12" t="s">
        <v>152</v>
      </c>
      <c r="E12" s="13" t="s">
        <v>129</v>
      </c>
      <c r="F12" s="14">
        <v>30</v>
      </c>
      <c r="G12" s="14">
        <v>210.64</v>
      </c>
      <c r="H12" s="14">
        <v>172.99</v>
      </c>
      <c r="I12" s="14">
        <f t="shared" si="0"/>
        <v>383.63</v>
      </c>
      <c r="J12" s="14">
        <f t="shared" si="1"/>
        <v>11508.9</v>
      </c>
      <c r="K12" s="14"/>
    </row>
    <row r="13" spans="1:11" s="4" customFormat="1" ht="22.5" customHeight="1">
      <c r="A13" s="12" t="s">
        <v>31</v>
      </c>
      <c r="B13" s="12" t="s">
        <v>248</v>
      </c>
      <c r="C13" s="12" t="s">
        <v>256</v>
      </c>
      <c r="D13" s="12" t="s">
        <v>304</v>
      </c>
      <c r="E13" s="13" t="s">
        <v>129</v>
      </c>
      <c r="F13" s="14">
        <v>15</v>
      </c>
      <c r="G13" s="14">
        <v>42.9</v>
      </c>
      <c r="H13" s="14">
        <v>98.5</v>
      </c>
      <c r="I13" s="14">
        <f t="shared" si="0"/>
        <v>141.4</v>
      </c>
      <c r="J13" s="14">
        <f t="shared" si="1"/>
        <v>2121</v>
      </c>
      <c r="K13" s="14"/>
    </row>
    <row r="14" spans="1:11" s="4" customFormat="1" ht="22.5" customHeight="1">
      <c r="A14" s="12" t="s">
        <v>32</v>
      </c>
      <c r="B14" s="12" t="s">
        <v>281</v>
      </c>
      <c r="C14" s="12" t="s">
        <v>153</v>
      </c>
      <c r="D14" s="12" t="s">
        <v>357</v>
      </c>
      <c r="E14" s="12" t="s">
        <v>56</v>
      </c>
      <c r="F14" s="12">
        <v>70</v>
      </c>
      <c r="G14" s="12"/>
      <c r="H14" s="12">
        <v>1.87</v>
      </c>
      <c r="I14" s="12">
        <f t="shared" si="0"/>
        <v>1.87</v>
      </c>
      <c r="J14" s="12">
        <f t="shared" si="1"/>
        <v>130.9</v>
      </c>
      <c r="K14" s="12"/>
    </row>
    <row r="15" spans="1:11" s="4" customFormat="1" ht="22.5" customHeight="1">
      <c r="A15" s="12" t="s">
        <v>33</v>
      </c>
      <c r="B15" s="12" t="s">
        <v>195</v>
      </c>
      <c r="C15" s="12" t="s">
        <v>44</v>
      </c>
      <c r="D15" s="12" t="s">
        <v>235</v>
      </c>
      <c r="E15" s="13" t="s">
        <v>129</v>
      </c>
      <c r="F15" s="14">
        <v>74</v>
      </c>
      <c r="G15" s="14">
        <v>1.32</v>
      </c>
      <c r="H15" s="14">
        <v>0</v>
      </c>
      <c r="I15" s="14">
        <f t="shared" si="0"/>
        <v>1.32</v>
      </c>
      <c r="J15" s="14">
        <f t="shared" si="1"/>
        <v>97.68</v>
      </c>
      <c r="K15" s="14"/>
    </row>
    <row r="16" spans="1:11" s="4" customFormat="1" ht="22.5" customHeight="1">
      <c r="A16" s="12" t="s">
        <v>376</v>
      </c>
      <c r="B16" s="12" t="s">
        <v>376</v>
      </c>
      <c r="C16" s="12" t="s">
        <v>44</v>
      </c>
      <c r="D16" s="12" t="s">
        <v>329</v>
      </c>
      <c r="E16" s="13" t="s">
        <v>291</v>
      </c>
      <c r="F16" s="14">
        <v>3</v>
      </c>
      <c r="G16" s="14">
        <v>0</v>
      </c>
      <c r="H16" s="14">
        <v>334.37</v>
      </c>
      <c r="I16" s="14">
        <f t="shared" si="0"/>
        <v>334.37</v>
      </c>
      <c r="J16" s="14">
        <f t="shared" si="1"/>
        <v>1003.11</v>
      </c>
      <c r="K16" s="14"/>
    </row>
    <row r="17" spans="1:11" s="4" customFormat="1" ht="22.5" customHeight="1">
      <c r="A17" s="10" t="s">
        <v>35</v>
      </c>
      <c r="B17" s="10"/>
      <c r="C17" s="10"/>
      <c r="D17" s="10" t="s">
        <v>207</v>
      </c>
      <c r="E17" s="10"/>
      <c r="F17" s="11"/>
      <c r="G17" s="11"/>
      <c r="H17" s="11"/>
      <c r="I17" s="11"/>
      <c r="J17" s="11"/>
      <c r="K17" s="11">
        <f>SUM(J18:J26)</f>
        <v>4702.6539999999995</v>
      </c>
    </row>
    <row r="18" spans="1:11" s="4" customFormat="1" ht="22.5" customHeight="1">
      <c r="A18" s="12" t="s">
        <v>360</v>
      </c>
      <c r="B18" s="12" t="s">
        <v>132</v>
      </c>
      <c r="C18" s="12" t="s">
        <v>153</v>
      </c>
      <c r="D18" s="12" t="s">
        <v>380</v>
      </c>
      <c r="E18" s="13" t="s">
        <v>129</v>
      </c>
      <c r="F18" s="14">
        <v>60</v>
      </c>
      <c r="G18" s="14">
        <v>3.16</v>
      </c>
      <c r="H18" s="14">
        <v>1.1399999999999999</v>
      </c>
      <c r="I18" s="14">
        <f>G18+H18</f>
        <v>4.3</v>
      </c>
      <c r="J18" s="14">
        <f>F18*I18</f>
        <v>258</v>
      </c>
      <c r="K18" s="14"/>
    </row>
    <row r="19" spans="1:11" s="4" customFormat="1" ht="22.5" customHeight="1">
      <c r="A19" s="12" t="s">
        <v>361</v>
      </c>
      <c r="B19" s="12" t="s">
        <v>215</v>
      </c>
      <c r="C19" s="12" t="s">
        <v>153</v>
      </c>
      <c r="D19" s="12" t="s">
        <v>177</v>
      </c>
      <c r="E19" s="13" t="s">
        <v>130</v>
      </c>
      <c r="F19" s="14">
        <v>5</v>
      </c>
      <c r="G19" s="14">
        <v>50.09</v>
      </c>
      <c r="H19" s="14">
        <v>18.04</v>
      </c>
      <c r="I19" s="14">
        <f t="shared" ref="I19:I26" si="2">G19+H19</f>
        <v>68.13</v>
      </c>
      <c r="J19" s="14">
        <f t="shared" ref="J19:J26" si="3">F19*I19</f>
        <v>340.65</v>
      </c>
      <c r="K19" s="14"/>
    </row>
    <row r="20" spans="1:11" s="4" customFormat="1" ht="22.5" customHeight="1">
      <c r="A20" s="12" t="s">
        <v>362</v>
      </c>
      <c r="B20" s="12" t="s">
        <v>359</v>
      </c>
      <c r="C20" s="12" t="s">
        <v>153</v>
      </c>
      <c r="D20" s="12" t="s">
        <v>93</v>
      </c>
      <c r="E20" s="13" t="s">
        <v>130</v>
      </c>
      <c r="F20" s="14">
        <v>10</v>
      </c>
      <c r="G20" s="14">
        <v>0.44</v>
      </c>
      <c r="H20" s="14">
        <v>2.21</v>
      </c>
      <c r="I20" s="14">
        <f t="shared" si="2"/>
        <v>2.65</v>
      </c>
      <c r="J20" s="14">
        <f t="shared" si="3"/>
        <v>26.5</v>
      </c>
      <c r="K20" s="14"/>
    </row>
    <row r="21" spans="1:11" s="4" customFormat="1" ht="22.5" customHeight="1">
      <c r="A21" s="12" t="s">
        <v>363</v>
      </c>
      <c r="B21" s="12" t="s">
        <v>22</v>
      </c>
      <c r="C21" s="12" t="s">
        <v>44</v>
      </c>
      <c r="D21" s="12" t="s">
        <v>52</v>
      </c>
      <c r="E21" s="13" t="s">
        <v>130</v>
      </c>
      <c r="F21" s="14">
        <v>9</v>
      </c>
      <c r="G21" s="14">
        <v>19.21</v>
      </c>
      <c r="H21" s="14">
        <v>49.92</v>
      </c>
      <c r="I21" s="14">
        <f t="shared" si="2"/>
        <v>69.13</v>
      </c>
      <c r="J21" s="14">
        <f t="shared" si="3"/>
        <v>622.16999999999996</v>
      </c>
      <c r="K21" s="14"/>
    </row>
    <row r="22" spans="1:11" s="4" customFormat="1" ht="22.5" customHeight="1">
      <c r="A22" s="12" t="s">
        <v>364</v>
      </c>
      <c r="B22" s="12" t="s">
        <v>16</v>
      </c>
      <c r="C22" s="12" t="s">
        <v>153</v>
      </c>
      <c r="D22" s="12" t="s">
        <v>282</v>
      </c>
      <c r="E22" s="13" t="s">
        <v>130</v>
      </c>
      <c r="F22" s="14">
        <v>3</v>
      </c>
      <c r="G22" s="14">
        <v>33.08</v>
      </c>
      <c r="H22" s="14">
        <v>11.62</v>
      </c>
      <c r="I22" s="14">
        <f t="shared" si="2"/>
        <v>44.699999999999996</v>
      </c>
      <c r="J22" s="14">
        <f t="shared" si="3"/>
        <v>134.1</v>
      </c>
      <c r="K22" s="14"/>
    </row>
    <row r="23" spans="1:11" s="4" customFormat="1" ht="22.5" customHeight="1">
      <c r="A23" s="12" t="s">
        <v>365</v>
      </c>
      <c r="B23" s="12" t="s">
        <v>62</v>
      </c>
      <c r="C23" s="12" t="s">
        <v>153</v>
      </c>
      <c r="D23" s="12" t="s">
        <v>17</v>
      </c>
      <c r="E23" s="13" t="s">
        <v>129</v>
      </c>
      <c r="F23" s="14">
        <v>4.4000000000000004</v>
      </c>
      <c r="G23" s="14">
        <v>5.39</v>
      </c>
      <c r="H23" s="14">
        <v>1.77</v>
      </c>
      <c r="I23" s="14">
        <f t="shared" si="2"/>
        <v>7.16</v>
      </c>
      <c r="J23" s="14">
        <f t="shared" si="3"/>
        <v>31.504000000000005</v>
      </c>
      <c r="K23" s="14"/>
    </row>
    <row r="24" spans="1:11" s="4" customFormat="1" ht="22.5" customHeight="1">
      <c r="A24" s="12" t="s">
        <v>366</v>
      </c>
      <c r="B24" s="12" t="s">
        <v>294</v>
      </c>
      <c r="C24" s="12" t="s">
        <v>103</v>
      </c>
      <c r="D24" s="12" t="s">
        <v>383</v>
      </c>
      <c r="E24" s="13" t="s">
        <v>129</v>
      </c>
      <c r="F24" s="14">
        <v>37</v>
      </c>
      <c r="G24" s="14">
        <v>17</v>
      </c>
      <c r="H24" s="14">
        <v>0</v>
      </c>
      <c r="I24" s="14">
        <f t="shared" si="2"/>
        <v>17</v>
      </c>
      <c r="J24" s="14">
        <f t="shared" si="3"/>
        <v>629</v>
      </c>
      <c r="K24" s="14"/>
    </row>
    <row r="25" spans="1:11" s="4" customFormat="1" ht="22.5" customHeight="1">
      <c r="A25" s="12" t="s">
        <v>367</v>
      </c>
      <c r="B25" s="12" t="s">
        <v>121</v>
      </c>
      <c r="C25" s="12" t="s">
        <v>131</v>
      </c>
      <c r="D25" s="12" t="s">
        <v>316</v>
      </c>
      <c r="E25" s="13" t="s">
        <v>56</v>
      </c>
      <c r="F25" s="14">
        <v>7</v>
      </c>
      <c r="G25" s="14">
        <v>26.63</v>
      </c>
      <c r="H25" s="14">
        <v>9.4</v>
      </c>
      <c r="I25" s="14">
        <f t="shared" si="2"/>
        <v>36.03</v>
      </c>
      <c r="J25" s="14">
        <f t="shared" si="3"/>
        <v>252.21</v>
      </c>
      <c r="K25" s="14"/>
    </row>
    <row r="26" spans="1:11" s="4" customFormat="1" ht="22.5" customHeight="1">
      <c r="A26" s="12" t="s">
        <v>368</v>
      </c>
      <c r="B26" s="12" t="s">
        <v>50</v>
      </c>
      <c r="C26" s="12" t="s">
        <v>131</v>
      </c>
      <c r="D26" s="12" t="s">
        <v>182</v>
      </c>
      <c r="E26" s="13" t="s">
        <v>130</v>
      </c>
      <c r="F26" s="14">
        <v>12</v>
      </c>
      <c r="G26" s="14">
        <v>85.06</v>
      </c>
      <c r="H26" s="14">
        <v>115.65</v>
      </c>
      <c r="I26" s="14">
        <f t="shared" si="2"/>
        <v>200.71</v>
      </c>
      <c r="J26" s="14">
        <f t="shared" si="3"/>
        <v>2408.52</v>
      </c>
      <c r="K26" s="14"/>
    </row>
    <row r="27" spans="1:11" s="4" customFormat="1" ht="22.5" customHeight="1">
      <c r="A27" s="10" t="s">
        <v>36</v>
      </c>
      <c r="B27" s="10"/>
      <c r="C27" s="10"/>
      <c r="D27" s="10" t="s">
        <v>158</v>
      </c>
      <c r="E27" s="10"/>
      <c r="F27" s="11"/>
      <c r="G27" s="11"/>
      <c r="H27" s="11"/>
      <c r="I27" s="11"/>
      <c r="J27" s="11"/>
      <c r="K27" s="11">
        <f>SUM(J28:J30)</f>
        <v>6753.13</v>
      </c>
    </row>
    <row r="28" spans="1:11" s="4" customFormat="1" ht="37.5" customHeight="1">
      <c r="A28" s="12" t="s">
        <v>323</v>
      </c>
      <c r="B28" s="12" t="s">
        <v>349</v>
      </c>
      <c r="C28" s="12" t="s">
        <v>153</v>
      </c>
      <c r="D28" s="12" t="s">
        <v>255</v>
      </c>
      <c r="E28" s="13" t="s">
        <v>56</v>
      </c>
      <c r="F28" s="14">
        <v>30</v>
      </c>
      <c r="G28" s="14">
        <v>23.93</v>
      </c>
      <c r="H28" s="14">
        <v>39.880000000000003</v>
      </c>
      <c r="I28" s="14">
        <f t="shared" ref="I28" si="4">G28+H28</f>
        <v>63.81</v>
      </c>
      <c r="J28" s="14">
        <f t="shared" ref="J28" si="5">F28*I28</f>
        <v>1914.3000000000002</v>
      </c>
      <c r="K28" s="14"/>
    </row>
    <row r="29" spans="1:11" s="4" customFormat="1" ht="22.5" customHeight="1">
      <c r="A29" s="12" t="s">
        <v>324</v>
      </c>
      <c r="B29" s="12" t="s">
        <v>387</v>
      </c>
      <c r="C29" s="12" t="s">
        <v>44</v>
      </c>
      <c r="D29" s="12" t="s">
        <v>206</v>
      </c>
      <c r="E29" s="13" t="s">
        <v>130</v>
      </c>
      <c r="F29" s="14">
        <v>2.2000000000000002</v>
      </c>
      <c r="G29" s="14">
        <v>573.15</v>
      </c>
      <c r="H29" s="14">
        <v>1431.2</v>
      </c>
      <c r="I29" s="14">
        <f t="shared" ref="I29:I30" si="6">G29+H29</f>
        <v>2004.35</v>
      </c>
      <c r="J29" s="14">
        <f t="shared" ref="J29:J30" si="7">F29*I29</f>
        <v>4409.57</v>
      </c>
      <c r="K29" s="14"/>
    </row>
    <row r="30" spans="1:11" s="4" customFormat="1" ht="22.5" customHeight="1">
      <c r="A30" s="12" t="s">
        <v>325</v>
      </c>
      <c r="B30" s="12" t="s">
        <v>314</v>
      </c>
      <c r="C30" s="12" t="s">
        <v>153</v>
      </c>
      <c r="D30" s="12" t="s">
        <v>211</v>
      </c>
      <c r="E30" s="13" t="s">
        <v>130</v>
      </c>
      <c r="F30" s="14">
        <v>1</v>
      </c>
      <c r="G30" s="14">
        <v>128.9</v>
      </c>
      <c r="H30" s="14">
        <v>300.36</v>
      </c>
      <c r="I30" s="14">
        <f t="shared" si="6"/>
        <v>429.26</v>
      </c>
      <c r="J30" s="14">
        <f t="shared" si="7"/>
        <v>429.26</v>
      </c>
      <c r="K30" s="14"/>
    </row>
    <row r="31" spans="1:11" s="4" customFormat="1" ht="22.5" customHeight="1">
      <c r="A31" s="10" t="s">
        <v>37</v>
      </c>
      <c r="B31" s="10"/>
      <c r="C31" s="10"/>
      <c r="D31" s="10" t="s">
        <v>351</v>
      </c>
      <c r="E31" s="10"/>
      <c r="F31" s="11"/>
      <c r="G31" s="11"/>
      <c r="H31" s="11"/>
      <c r="I31" s="11"/>
      <c r="J31" s="11"/>
      <c r="K31" s="11">
        <f>SUM(J32:J33)</f>
        <v>6073.2879999999996</v>
      </c>
    </row>
    <row r="32" spans="1:11" s="4" customFormat="1" ht="41.25" customHeight="1">
      <c r="A32" s="12" t="s">
        <v>287</v>
      </c>
      <c r="B32" s="12" t="s">
        <v>390</v>
      </c>
      <c r="C32" s="12" t="s">
        <v>44</v>
      </c>
      <c r="D32" s="12" t="s">
        <v>388</v>
      </c>
      <c r="E32" s="13" t="s">
        <v>130</v>
      </c>
      <c r="F32" s="14">
        <v>1</v>
      </c>
      <c r="G32" s="14">
        <v>560.95000000000005</v>
      </c>
      <c r="H32" s="14">
        <v>1242.21</v>
      </c>
      <c r="I32" s="14">
        <f t="shared" ref="I32" si="8">G32+H32</f>
        <v>1803.16</v>
      </c>
      <c r="J32" s="14">
        <f t="shared" ref="J32" si="9">F32*I32</f>
        <v>1803.16</v>
      </c>
      <c r="K32" s="14"/>
    </row>
    <row r="33" spans="1:11" s="4" customFormat="1" ht="39" customHeight="1">
      <c r="A33" s="12" t="s">
        <v>288</v>
      </c>
      <c r="B33" s="12" t="s">
        <v>391</v>
      </c>
      <c r="C33" s="12" t="s">
        <v>44</v>
      </c>
      <c r="D33" s="12" t="s">
        <v>389</v>
      </c>
      <c r="E33" s="13" t="s">
        <v>130</v>
      </c>
      <c r="F33" s="14">
        <v>1.6</v>
      </c>
      <c r="G33" s="14">
        <v>864.34</v>
      </c>
      <c r="H33" s="14">
        <v>1804.49</v>
      </c>
      <c r="I33" s="14">
        <f t="shared" ref="I33" si="10">G33+H33</f>
        <v>2668.83</v>
      </c>
      <c r="J33" s="14">
        <f t="shared" ref="J33" si="11">F33*I33</f>
        <v>4270.1279999999997</v>
      </c>
      <c r="K33" s="14"/>
    </row>
    <row r="34" spans="1:11" s="4" customFormat="1" ht="22.5" customHeight="1">
      <c r="A34" s="10" t="s">
        <v>38</v>
      </c>
      <c r="B34" s="10"/>
      <c r="C34" s="10"/>
      <c r="D34" s="10" t="s">
        <v>212</v>
      </c>
      <c r="E34" s="10"/>
      <c r="F34" s="11"/>
      <c r="G34" s="11"/>
      <c r="H34" s="11"/>
      <c r="I34" s="11"/>
      <c r="J34" s="11"/>
      <c r="K34" s="11">
        <f>SUM(J35:J38)</f>
        <v>11938.430999999999</v>
      </c>
    </row>
    <row r="35" spans="1:11" s="4" customFormat="1" ht="45" customHeight="1">
      <c r="A35" s="12" t="s">
        <v>237</v>
      </c>
      <c r="B35" s="12" t="s">
        <v>236</v>
      </c>
      <c r="C35" s="12" t="s">
        <v>153</v>
      </c>
      <c r="D35" s="12" t="s">
        <v>326</v>
      </c>
      <c r="E35" s="13" t="s">
        <v>129</v>
      </c>
      <c r="F35" s="14">
        <v>94</v>
      </c>
      <c r="G35" s="14">
        <v>67.14</v>
      </c>
      <c r="H35" s="14">
        <v>54.41</v>
      </c>
      <c r="I35" s="14">
        <f t="shared" ref="I35" si="12">G35+H35</f>
        <v>121.55</v>
      </c>
      <c r="J35" s="14">
        <f t="shared" ref="J35" si="13">F35*I35</f>
        <v>11425.699999999999</v>
      </c>
      <c r="K35" s="14"/>
    </row>
    <row r="36" spans="1:11" s="4" customFormat="1" ht="22.5" customHeight="1">
      <c r="A36" s="12" t="s">
        <v>238</v>
      </c>
      <c r="B36" s="12" t="s">
        <v>334</v>
      </c>
      <c r="C36" s="12" t="s">
        <v>153</v>
      </c>
      <c r="D36" s="12" t="s">
        <v>39</v>
      </c>
      <c r="E36" s="13" t="s">
        <v>56</v>
      </c>
      <c r="F36" s="14">
        <v>4.5999999999999996</v>
      </c>
      <c r="G36" s="14">
        <v>12.66</v>
      </c>
      <c r="H36" s="14">
        <v>33.090000000000003</v>
      </c>
      <c r="I36" s="14">
        <f t="shared" ref="I36:I38" si="14">G36+H36</f>
        <v>45.75</v>
      </c>
      <c r="J36" s="14">
        <f t="shared" ref="J36:J38" si="15">F36*I36</f>
        <v>210.45</v>
      </c>
      <c r="K36" s="14"/>
    </row>
    <row r="37" spans="1:11" s="4" customFormat="1" ht="22.5" customHeight="1">
      <c r="A37" s="12" t="s">
        <v>240</v>
      </c>
      <c r="B37" s="12" t="s">
        <v>333</v>
      </c>
      <c r="C37" s="12" t="s">
        <v>153</v>
      </c>
      <c r="D37" s="12" t="s">
        <v>106</v>
      </c>
      <c r="E37" s="13" t="s">
        <v>56</v>
      </c>
      <c r="F37" s="14">
        <v>3.1</v>
      </c>
      <c r="G37" s="14">
        <v>13.18</v>
      </c>
      <c r="H37" s="14">
        <v>36.22</v>
      </c>
      <c r="I37" s="14">
        <f t="shared" si="14"/>
        <v>49.4</v>
      </c>
      <c r="J37" s="14">
        <f t="shared" si="15"/>
        <v>153.13999999999999</v>
      </c>
      <c r="K37" s="14"/>
    </row>
    <row r="38" spans="1:11" s="4" customFormat="1" ht="22.5" customHeight="1">
      <c r="A38" s="12" t="s">
        <v>241</v>
      </c>
      <c r="B38" s="12" t="s">
        <v>342</v>
      </c>
      <c r="C38" s="12" t="s">
        <v>153</v>
      </c>
      <c r="D38" s="12" t="s">
        <v>251</v>
      </c>
      <c r="E38" s="13" t="s">
        <v>56</v>
      </c>
      <c r="F38" s="14">
        <v>3.1</v>
      </c>
      <c r="G38" s="14">
        <v>13.18</v>
      </c>
      <c r="H38" s="14">
        <v>34.93</v>
      </c>
      <c r="I38" s="14">
        <f t="shared" si="14"/>
        <v>48.11</v>
      </c>
      <c r="J38" s="14">
        <f t="shared" si="15"/>
        <v>149.14099999999999</v>
      </c>
      <c r="K38" s="14"/>
    </row>
    <row r="39" spans="1:11" s="4" customFormat="1" ht="22.5" customHeight="1">
      <c r="A39" s="10" t="s">
        <v>40</v>
      </c>
      <c r="B39" s="10"/>
      <c r="C39" s="10"/>
      <c r="D39" s="10" t="s">
        <v>347</v>
      </c>
      <c r="E39" s="10"/>
      <c r="F39" s="11"/>
      <c r="G39" s="11"/>
      <c r="H39" s="11"/>
      <c r="I39" s="11"/>
      <c r="J39" s="11"/>
      <c r="K39" s="11">
        <f>SUM(J40:J47)</f>
        <v>9837.6815999999999</v>
      </c>
    </row>
    <row r="40" spans="1:11" s="4" customFormat="1" ht="22.5" customHeight="1">
      <c r="A40" s="12" t="s">
        <v>184</v>
      </c>
      <c r="B40" s="12" t="s">
        <v>311</v>
      </c>
      <c r="C40" s="12" t="s">
        <v>131</v>
      </c>
      <c r="D40" s="12" t="s">
        <v>370</v>
      </c>
      <c r="E40" s="13" t="s">
        <v>129</v>
      </c>
      <c r="F40" s="14">
        <v>1.47</v>
      </c>
      <c r="G40" s="14">
        <v>98.34</v>
      </c>
      <c r="H40" s="14">
        <v>441.94</v>
      </c>
      <c r="I40" s="14">
        <f t="shared" ref="I40" si="16">G40+H40</f>
        <v>540.28</v>
      </c>
      <c r="J40" s="14">
        <f t="shared" ref="J40" si="17">F40*I40</f>
        <v>794.21159999999998</v>
      </c>
      <c r="K40" s="14"/>
    </row>
    <row r="41" spans="1:11" s="4" customFormat="1" ht="22.5" customHeight="1">
      <c r="A41" s="12" t="s">
        <v>185</v>
      </c>
      <c r="B41" s="12" t="s">
        <v>242</v>
      </c>
      <c r="C41" s="12" t="s">
        <v>44</v>
      </c>
      <c r="D41" s="12" t="s">
        <v>125</v>
      </c>
      <c r="E41" s="13" t="s">
        <v>216</v>
      </c>
      <c r="F41" s="14">
        <v>1</v>
      </c>
      <c r="G41" s="14">
        <v>101.91</v>
      </c>
      <c r="H41" s="14">
        <v>319.72000000000003</v>
      </c>
      <c r="I41" s="14">
        <f t="shared" ref="I41:I47" si="18">G41+H41</f>
        <v>421.63</v>
      </c>
      <c r="J41" s="14">
        <f t="shared" ref="J41:J47" si="19">F41*I41</f>
        <v>421.63</v>
      </c>
      <c r="K41" s="14"/>
    </row>
    <row r="42" spans="1:11" s="4" customFormat="1" ht="22.5" customHeight="1">
      <c r="A42" s="12" t="s">
        <v>186</v>
      </c>
      <c r="B42" s="12" t="s">
        <v>243</v>
      </c>
      <c r="C42" s="12" t="s">
        <v>44</v>
      </c>
      <c r="D42" s="12" t="s">
        <v>330</v>
      </c>
      <c r="E42" s="13" t="s">
        <v>216</v>
      </c>
      <c r="F42" s="14">
        <v>1</v>
      </c>
      <c r="G42" s="14">
        <v>101.91</v>
      </c>
      <c r="H42" s="14">
        <v>371.51</v>
      </c>
      <c r="I42" s="14">
        <f t="shared" si="18"/>
        <v>473.41999999999996</v>
      </c>
      <c r="J42" s="14">
        <f t="shared" si="19"/>
        <v>473.41999999999996</v>
      </c>
      <c r="K42" s="14"/>
    </row>
    <row r="43" spans="1:11" s="4" customFormat="1" ht="52.5" customHeight="1">
      <c r="A43" s="12" t="s">
        <v>187</v>
      </c>
      <c r="B43" s="12" t="s">
        <v>160</v>
      </c>
      <c r="C43" s="12" t="s">
        <v>153</v>
      </c>
      <c r="D43" s="12" t="s">
        <v>285</v>
      </c>
      <c r="E43" s="13" t="s">
        <v>216</v>
      </c>
      <c r="F43" s="14">
        <v>1</v>
      </c>
      <c r="G43" s="14">
        <v>174.13</v>
      </c>
      <c r="H43" s="14">
        <v>694.2</v>
      </c>
      <c r="I43" s="14">
        <f t="shared" si="18"/>
        <v>868.33</v>
      </c>
      <c r="J43" s="14">
        <f t="shared" si="19"/>
        <v>868.33</v>
      </c>
      <c r="K43" s="14"/>
    </row>
    <row r="44" spans="1:11" s="4" customFormat="1" ht="52.5" customHeight="1">
      <c r="A44" s="12" t="s">
        <v>190</v>
      </c>
      <c r="B44" s="12" t="s">
        <v>161</v>
      </c>
      <c r="C44" s="12" t="s">
        <v>153</v>
      </c>
      <c r="D44" s="12" t="s">
        <v>47</v>
      </c>
      <c r="E44" s="13" t="s">
        <v>216</v>
      </c>
      <c r="F44" s="14">
        <v>1</v>
      </c>
      <c r="G44" s="14">
        <v>187.4</v>
      </c>
      <c r="H44" s="14">
        <v>716.82</v>
      </c>
      <c r="I44" s="14">
        <f t="shared" si="18"/>
        <v>904.22</v>
      </c>
      <c r="J44" s="14">
        <f t="shared" si="19"/>
        <v>904.22</v>
      </c>
      <c r="K44" s="14"/>
    </row>
    <row r="45" spans="1:11" s="4" customFormat="1" ht="42" customHeight="1">
      <c r="A45" s="12" t="s">
        <v>191</v>
      </c>
      <c r="B45" s="12" t="s">
        <v>133</v>
      </c>
      <c r="C45" s="12" t="s">
        <v>153</v>
      </c>
      <c r="D45" s="12" t="s">
        <v>197</v>
      </c>
      <c r="E45" s="13" t="s">
        <v>129</v>
      </c>
      <c r="F45" s="14">
        <v>8.4</v>
      </c>
      <c r="G45" s="14">
        <v>54.36</v>
      </c>
      <c r="H45" s="14">
        <v>448.44</v>
      </c>
      <c r="I45" s="14">
        <f t="shared" si="18"/>
        <v>502.8</v>
      </c>
      <c r="J45" s="14">
        <f t="shared" si="19"/>
        <v>4223.5200000000004</v>
      </c>
      <c r="K45" s="14"/>
    </row>
    <row r="46" spans="1:11" s="4" customFormat="1" ht="22.5" customHeight="1">
      <c r="A46" s="12" t="s">
        <v>192</v>
      </c>
      <c r="B46" s="12" t="s">
        <v>344</v>
      </c>
      <c r="C46" s="12" t="s">
        <v>44</v>
      </c>
      <c r="D46" s="12" t="s">
        <v>265</v>
      </c>
      <c r="E46" s="13" t="s">
        <v>129</v>
      </c>
      <c r="F46" s="14">
        <v>1</v>
      </c>
      <c r="G46" s="14">
        <v>19.34</v>
      </c>
      <c r="H46" s="14">
        <v>50.28</v>
      </c>
      <c r="I46" s="14">
        <f t="shared" si="18"/>
        <v>69.62</v>
      </c>
      <c r="J46" s="14">
        <f t="shared" si="19"/>
        <v>69.62</v>
      </c>
      <c r="K46" s="14"/>
    </row>
    <row r="47" spans="1:11" s="4" customFormat="1" ht="22.5" customHeight="1">
      <c r="A47" s="12" t="s">
        <v>193</v>
      </c>
      <c r="B47" s="12" t="s">
        <v>335</v>
      </c>
      <c r="C47" s="12" t="s">
        <v>153</v>
      </c>
      <c r="D47" s="12" t="s">
        <v>154</v>
      </c>
      <c r="E47" s="13" t="s">
        <v>129</v>
      </c>
      <c r="F47" s="14">
        <v>6.5</v>
      </c>
      <c r="G47" s="14">
        <v>44.76</v>
      </c>
      <c r="H47" s="14">
        <v>275.66000000000003</v>
      </c>
      <c r="I47" s="14">
        <f t="shared" si="18"/>
        <v>320.42</v>
      </c>
      <c r="J47" s="14">
        <f t="shared" si="19"/>
        <v>2082.73</v>
      </c>
      <c r="K47" s="14"/>
    </row>
    <row r="48" spans="1:11" s="4" customFormat="1" ht="22.5" customHeight="1">
      <c r="A48" s="10" t="s">
        <v>41</v>
      </c>
      <c r="B48" s="10"/>
      <c r="C48" s="10"/>
      <c r="D48" s="10" t="s">
        <v>268</v>
      </c>
      <c r="E48" s="10"/>
      <c r="F48" s="11"/>
      <c r="G48" s="11"/>
      <c r="H48" s="11"/>
      <c r="I48" s="11"/>
      <c r="J48" s="11"/>
      <c r="K48" s="11">
        <f>SUM(J49:J53)</f>
        <v>7829.98</v>
      </c>
    </row>
    <row r="49" spans="1:11" s="4" customFormat="1" ht="37.5" customHeight="1">
      <c r="A49" s="12" t="s">
        <v>137</v>
      </c>
      <c r="B49" s="12" t="s">
        <v>214</v>
      </c>
      <c r="C49" s="12" t="s">
        <v>153</v>
      </c>
      <c r="D49" s="12" t="s">
        <v>48</v>
      </c>
      <c r="E49" s="13" t="s">
        <v>129</v>
      </c>
      <c r="F49" s="14">
        <v>38</v>
      </c>
      <c r="G49" s="14">
        <v>3.51</v>
      </c>
      <c r="H49" s="14">
        <v>37.409999999999997</v>
      </c>
      <c r="I49" s="14">
        <f t="shared" ref="I49" si="20">G49+H49</f>
        <v>40.919999999999995</v>
      </c>
      <c r="J49" s="14">
        <f t="shared" ref="J49" si="21">F49*I49</f>
        <v>1554.9599999999998</v>
      </c>
      <c r="K49" s="14"/>
    </row>
    <row r="50" spans="1:11" s="4" customFormat="1" ht="37.5" customHeight="1">
      <c r="A50" s="12" t="s">
        <v>138</v>
      </c>
      <c r="B50" s="12" t="s">
        <v>119</v>
      </c>
      <c r="C50" s="12" t="s">
        <v>153</v>
      </c>
      <c r="D50" s="12" t="s">
        <v>65</v>
      </c>
      <c r="E50" s="13" t="s">
        <v>216</v>
      </c>
      <c r="F50" s="14">
        <v>4</v>
      </c>
      <c r="G50" s="14">
        <v>300.63</v>
      </c>
      <c r="H50" s="14">
        <v>544.35</v>
      </c>
      <c r="I50" s="14">
        <f t="shared" ref="I50:I53" si="22">G50+H50</f>
        <v>844.98</v>
      </c>
      <c r="J50" s="14">
        <f t="shared" ref="J50:J53" si="23">F50*I50</f>
        <v>3379.92</v>
      </c>
      <c r="K50" s="14"/>
    </row>
    <row r="51" spans="1:11" s="4" customFormat="1" ht="37.5" customHeight="1">
      <c r="A51" s="12" t="s">
        <v>139</v>
      </c>
      <c r="B51" s="12" t="s">
        <v>110</v>
      </c>
      <c r="C51" s="12" t="s">
        <v>153</v>
      </c>
      <c r="D51" s="12" t="s">
        <v>5</v>
      </c>
      <c r="E51" s="13" t="s">
        <v>129</v>
      </c>
      <c r="F51" s="14">
        <v>38</v>
      </c>
      <c r="G51" s="14">
        <v>3.02</v>
      </c>
      <c r="H51" s="14">
        <v>10.66</v>
      </c>
      <c r="I51" s="14">
        <f t="shared" si="22"/>
        <v>13.68</v>
      </c>
      <c r="J51" s="14">
        <f t="shared" si="23"/>
        <v>519.84</v>
      </c>
      <c r="K51" s="14"/>
    </row>
    <row r="52" spans="1:11" s="4" customFormat="1" ht="22.5" customHeight="1">
      <c r="A52" s="12" t="s">
        <v>140</v>
      </c>
      <c r="B52" s="12" t="s">
        <v>162</v>
      </c>
      <c r="C52" s="12" t="s">
        <v>153</v>
      </c>
      <c r="D52" s="12" t="s">
        <v>213</v>
      </c>
      <c r="E52" s="13" t="s">
        <v>56</v>
      </c>
      <c r="F52" s="14">
        <v>8</v>
      </c>
      <c r="G52" s="14">
        <v>2.87</v>
      </c>
      <c r="H52" s="14">
        <v>116.4</v>
      </c>
      <c r="I52" s="14">
        <f t="shared" si="22"/>
        <v>119.27000000000001</v>
      </c>
      <c r="J52" s="14">
        <f t="shared" si="23"/>
        <v>954.16000000000008</v>
      </c>
      <c r="K52" s="14"/>
    </row>
    <row r="53" spans="1:11" s="4" customFormat="1" ht="22.5" customHeight="1">
      <c r="A53" s="12" t="s">
        <v>141</v>
      </c>
      <c r="B53" s="12" t="s">
        <v>234</v>
      </c>
      <c r="C53" s="12" t="s">
        <v>153</v>
      </c>
      <c r="D53" s="12" t="s">
        <v>89</v>
      </c>
      <c r="E53" s="13" t="s">
        <v>56</v>
      </c>
      <c r="F53" s="14">
        <v>30</v>
      </c>
      <c r="G53" s="14">
        <v>7.21</v>
      </c>
      <c r="H53" s="14">
        <v>40.159999999999997</v>
      </c>
      <c r="I53" s="14">
        <f t="shared" si="22"/>
        <v>47.37</v>
      </c>
      <c r="J53" s="14">
        <f t="shared" si="23"/>
        <v>1421.1</v>
      </c>
      <c r="K53" s="14"/>
    </row>
    <row r="54" spans="1:11" s="4" customFormat="1" ht="22.5" customHeight="1">
      <c r="A54" s="10" t="s">
        <v>42</v>
      </c>
      <c r="B54" s="10"/>
      <c r="C54" s="10"/>
      <c r="D54" s="10" t="s">
        <v>267</v>
      </c>
      <c r="E54" s="10"/>
      <c r="F54" s="11"/>
      <c r="G54" s="11"/>
      <c r="H54" s="11"/>
      <c r="I54" s="11"/>
      <c r="J54" s="11"/>
      <c r="K54" s="11">
        <f>SUM(J55:J70)</f>
        <v>7066.52</v>
      </c>
    </row>
    <row r="55" spans="1:11" s="4" customFormat="1" ht="30" customHeight="1">
      <c r="A55" s="12" t="s">
        <v>85</v>
      </c>
      <c r="B55" s="12" t="s">
        <v>263</v>
      </c>
      <c r="C55" s="12" t="s">
        <v>153</v>
      </c>
      <c r="D55" s="12" t="s">
        <v>67</v>
      </c>
      <c r="E55" s="13" t="s">
        <v>56</v>
      </c>
      <c r="F55" s="14">
        <v>120</v>
      </c>
      <c r="G55" s="14">
        <v>0.67</v>
      </c>
      <c r="H55" s="14">
        <v>1.3</v>
      </c>
      <c r="I55" s="14">
        <f t="shared" ref="I55" si="24">G55+H55</f>
        <v>1.9700000000000002</v>
      </c>
      <c r="J55" s="14">
        <f t="shared" ref="J55" si="25">F55*I55</f>
        <v>236.40000000000003</v>
      </c>
      <c r="K55" s="14"/>
    </row>
    <row r="56" spans="1:11" s="4" customFormat="1" ht="30" customHeight="1">
      <c r="A56" s="12" t="s">
        <v>86</v>
      </c>
      <c r="B56" s="12" t="s">
        <v>264</v>
      </c>
      <c r="C56" s="12" t="s">
        <v>153</v>
      </c>
      <c r="D56" s="12" t="s">
        <v>183</v>
      </c>
      <c r="E56" s="13" t="s">
        <v>56</v>
      </c>
      <c r="F56" s="14">
        <v>200</v>
      </c>
      <c r="G56" s="14">
        <v>0.84</v>
      </c>
      <c r="H56" s="14">
        <v>2.04</v>
      </c>
      <c r="I56" s="14">
        <f t="shared" ref="I56:I70" si="26">G56+H56</f>
        <v>2.88</v>
      </c>
      <c r="J56" s="14">
        <f t="shared" ref="J56:J70" si="27">F56*I56</f>
        <v>576</v>
      </c>
      <c r="K56" s="14"/>
    </row>
    <row r="57" spans="1:11" s="4" customFormat="1" ht="30" customHeight="1">
      <c r="A57" s="12" t="s">
        <v>87</v>
      </c>
      <c r="B57" s="12" t="s">
        <v>266</v>
      </c>
      <c r="C57" s="12" t="s">
        <v>153</v>
      </c>
      <c r="D57" s="12" t="s">
        <v>343</v>
      </c>
      <c r="E57" s="13" t="s">
        <v>56</v>
      </c>
      <c r="F57" s="14">
        <v>18</v>
      </c>
      <c r="G57" s="14">
        <v>1.1299999999999999</v>
      </c>
      <c r="H57" s="14">
        <v>3.53</v>
      </c>
      <c r="I57" s="14">
        <f t="shared" si="26"/>
        <v>4.66</v>
      </c>
      <c r="J57" s="14">
        <f t="shared" si="27"/>
        <v>83.88</v>
      </c>
      <c r="K57" s="14"/>
    </row>
    <row r="58" spans="1:11" s="4" customFormat="1" ht="30" customHeight="1">
      <c r="A58" s="12" t="s">
        <v>88</v>
      </c>
      <c r="B58" s="12" t="s">
        <v>273</v>
      </c>
      <c r="C58" s="12" t="s">
        <v>153</v>
      </c>
      <c r="D58" s="12" t="s">
        <v>194</v>
      </c>
      <c r="E58" s="13" t="s">
        <v>56</v>
      </c>
      <c r="F58" s="14">
        <v>41</v>
      </c>
      <c r="G58" s="14">
        <v>1.46</v>
      </c>
      <c r="H58" s="14">
        <v>4.9400000000000004</v>
      </c>
      <c r="I58" s="14">
        <f t="shared" si="26"/>
        <v>6.4</v>
      </c>
      <c r="J58" s="14">
        <f t="shared" si="27"/>
        <v>262.40000000000003</v>
      </c>
      <c r="K58" s="14"/>
    </row>
    <row r="59" spans="1:11" s="4" customFormat="1" ht="43.5" customHeight="1">
      <c r="A59" s="12" t="s">
        <v>90</v>
      </c>
      <c r="B59" s="12" t="s">
        <v>301</v>
      </c>
      <c r="C59" s="12" t="s">
        <v>153</v>
      </c>
      <c r="D59" s="12" t="s">
        <v>336</v>
      </c>
      <c r="E59" s="13" t="s">
        <v>216</v>
      </c>
      <c r="F59" s="14">
        <v>15</v>
      </c>
      <c r="G59" s="14">
        <v>69.400000000000006</v>
      </c>
      <c r="H59" s="14">
        <v>73</v>
      </c>
      <c r="I59" s="14">
        <f t="shared" si="26"/>
        <v>142.4</v>
      </c>
      <c r="J59" s="14">
        <f t="shared" si="27"/>
        <v>2136</v>
      </c>
      <c r="K59" s="14"/>
    </row>
    <row r="60" spans="1:11" s="4" customFormat="1" ht="22.5" customHeight="1">
      <c r="A60" s="12" t="s">
        <v>91</v>
      </c>
      <c r="B60" s="12" t="s">
        <v>295</v>
      </c>
      <c r="C60" s="12" t="s">
        <v>153</v>
      </c>
      <c r="D60" s="12" t="s">
        <v>374</v>
      </c>
      <c r="E60" s="13" t="s">
        <v>216</v>
      </c>
      <c r="F60" s="14">
        <v>4</v>
      </c>
      <c r="G60" s="14">
        <v>8.4</v>
      </c>
      <c r="H60" s="14">
        <v>14.62</v>
      </c>
      <c r="I60" s="14">
        <f t="shared" si="26"/>
        <v>23.02</v>
      </c>
      <c r="J60" s="14">
        <f t="shared" si="27"/>
        <v>92.08</v>
      </c>
      <c r="K60" s="14"/>
    </row>
    <row r="61" spans="1:11" s="4" customFormat="1" ht="22.5" customHeight="1">
      <c r="A61" s="12" t="s">
        <v>94</v>
      </c>
      <c r="B61" s="12" t="s">
        <v>143</v>
      </c>
      <c r="C61" s="12" t="s">
        <v>153</v>
      </c>
      <c r="D61" s="12" t="s">
        <v>297</v>
      </c>
      <c r="E61" s="13" t="s">
        <v>56</v>
      </c>
      <c r="F61" s="14">
        <v>12</v>
      </c>
      <c r="G61" s="14">
        <v>3.97</v>
      </c>
      <c r="H61" s="14">
        <v>1.1399999999999999</v>
      </c>
      <c r="I61" s="14">
        <f t="shared" si="26"/>
        <v>5.1100000000000003</v>
      </c>
      <c r="J61" s="14">
        <f t="shared" si="27"/>
        <v>61.320000000000007</v>
      </c>
      <c r="K61" s="14"/>
    </row>
    <row r="62" spans="1:11" s="4" customFormat="1" ht="22.5" customHeight="1">
      <c r="A62" s="12" t="s">
        <v>95</v>
      </c>
      <c r="B62" s="12" t="s">
        <v>51</v>
      </c>
      <c r="C62" s="12" t="s">
        <v>153</v>
      </c>
      <c r="D62" s="12" t="s">
        <v>108</v>
      </c>
      <c r="E62" s="13" t="s">
        <v>216</v>
      </c>
      <c r="F62" s="14">
        <v>1</v>
      </c>
      <c r="G62" s="14">
        <v>0.98</v>
      </c>
      <c r="H62" s="14">
        <v>10.68</v>
      </c>
      <c r="I62" s="14">
        <f t="shared" si="26"/>
        <v>11.66</v>
      </c>
      <c r="J62" s="14">
        <f t="shared" si="27"/>
        <v>11.66</v>
      </c>
      <c r="K62" s="14"/>
    </row>
    <row r="63" spans="1:11" s="4" customFormat="1" ht="22.5" customHeight="1">
      <c r="A63" s="12" t="s">
        <v>96</v>
      </c>
      <c r="B63" s="12" t="s">
        <v>53</v>
      </c>
      <c r="C63" s="12" t="s">
        <v>153</v>
      </c>
      <c r="D63" s="12" t="s">
        <v>258</v>
      </c>
      <c r="E63" s="13" t="s">
        <v>216</v>
      </c>
      <c r="F63" s="14">
        <v>3</v>
      </c>
      <c r="G63" s="14">
        <v>1.85</v>
      </c>
      <c r="H63" s="14">
        <v>11.17</v>
      </c>
      <c r="I63" s="14">
        <f t="shared" si="26"/>
        <v>13.02</v>
      </c>
      <c r="J63" s="14">
        <f t="shared" si="27"/>
        <v>39.06</v>
      </c>
      <c r="K63" s="14"/>
    </row>
    <row r="64" spans="1:11" s="4" customFormat="1" ht="22.5" customHeight="1">
      <c r="A64" s="12" t="s">
        <v>6</v>
      </c>
      <c r="B64" s="12" t="s">
        <v>55</v>
      </c>
      <c r="C64" s="12" t="s">
        <v>153</v>
      </c>
      <c r="D64" s="12" t="s">
        <v>378</v>
      </c>
      <c r="E64" s="13" t="s">
        <v>216</v>
      </c>
      <c r="F64" s="14">
        <v>1</v>
      </c>
      <c r="G64" s="14">
        <v>1.85</v>
      </c>
      <c r="H64" s="14">
        <v>11.17</v>
      </c>
      <c r="I64" s="14">
        <f t="shared" si="26"/>
        <v>13.02</v>
      </c>
      <c r="J64" s="14">
        <f t="shared" si="27"/>
        <v>13.02</v>
      </c>
      <c r="K64" s="14"/>
    </row>
    <row r="65" spans="1:11" s="4" customFormat="1" ht="22.5" customHeight="1">
      <c r="A65" s="12" t="s">
        <v>8</v>
      </c>
      <c r="B65" s="12" t="s">
        <v>57</v>
      </c>
      <c r="C65" s="12" t="s">
        <v>153</v>
      </c>
      <c r="D65" s="12" t="s">
        <v>92</v>
      </c>
      <c r="E65" s="13" t="s">
        <v>216</v>
      </c>
      <c r="F65" s="14">
        <v>1</v>
      </c>
      <c r="G65" s="14">
        <v>2.5499999999999998</v>
      </c>
      <c r="H65" s="14">
        <v>11.6</v>
      </c>
      <c r="I65" s="14">
        <f t="shared" si="26"/>
        <v>14.149999999999999</v>
      </c>
      <c r="J65" s="14">
        <f t="shared" si="27"/>
        <v>14.149999999999999</v>
      </c>
      <c r="K65" s="14"/>
    </row>
    <row r="66" spans="1:11" s="4" customFormat="1" ht="40.5" customHeight="1">
      <c r="A66" s="12" t="s">
        <v>10</v>
      </c>
      <c r="B66" s="12" t="s">
        <v>313</v>
      </c>
      <c r="C66" s="12" t="s">
        <v>153</v>
      </c>
      <c r="D66" s="12" t="s">
        <v>150</v>
      </c>
      <c r="E66" s="13" t="s">
        <v>56</v>
      </c>
      <c r="F66" s="14">
        <v>17</v>
      </c>
      <c r="G66" s="14">
        <v>3.78</v>
      </c>
      <c r="H66" s="14">
        <v>5</v>
      </c>
      <c r="I66" s="14">
        <f t="shared" si="26"/>
        <v>8.7799999999999994</v>
      </c>
      <c r="J66" s="14">
        <f t="shared" si="27"/>
        <v>149.26</v>
      </c>
      <c r="K66" s="14"/>
    </row>
    <row r="67" spans="1:11" s="4" customFormat="1" ht="41.25" customHeight="1">
      <c r="A67" s="12" t="s">
        <v>12</v>
      </c>
      <c r="B67" s="12" t="s">
        <v>331</v>
      </c>
      <c r="C67" s="12" t="s">
        <v>153</v>
      </c>
      <c r="D67" s="12" t="s">
        <v>221</v>
      </c>
      <c r="E67" s="13" t="s">
        <v>56</v>
      </c>
      <c r="F67" s="14">
        <v>96</v>
      </c>
      <c r="G67" s="14">
        <v>4.0599999999999996</v>
      </c>
      <c r="H67" s="14">
        <v>3.14</v>
      </c>
      <c r="I67" s="14">
        <f t="shared" si="26"/>
        <v>7.1999999999999993</v>
      </c>
      <c r="J67" s="14">
        <f t="shared" si="27"/>
        <v>691.19999999999993</v>
      </c>
      <c r="K67" s="14"/>
    </row>
    <row r="68" spans="1:11" s="4" customFormat="1" ht="22.5" customHeight="1">
      <c r="A68" s="12" t="s">
        <v>13</v>
      </c>
      <c r="B68" s="12" t="s">
        <v>178</v>
      </c>
      <c r="C68" s="12" t="s">
        <v>153</v>
      </c>
      <c r="D68" s="12" t="s">
        <v>379</v>
      </c>
      <c r="E68" s="13" t="s">
        <v>216</v>
      </c>
      <c r="F68" s="14">
        <v>3</v>
      </c>
      <c r="G68" s="14">
        <v>3.84</v>
      </c>
      <c r="H68" s="14">
        <v>38.11</v>
      </c>
      <c r="I68" s="14">
        <f t="shared" si="26"/>
        <v>41.95</v>
      </c>
      <c r="J68" s="14">
        <f t="shared" si="27"/>
        <v>125.85000000000001</v>
      </c>
      <c r="K68" s="14"/>
    </row>
    <row r="69" spans="1:11" s="4" customFormat="1" ht="30" customHeight="1">
      <c r="A69" s="12" t="s">
        <v>14</v>
      </c>
      <c r="B69" s="12" t="s">
        <v>230</v>
      </c>
      <c r="C69" s="12" t="s">
        <v>256</v>
      </c>
      <c r="D69" s="12" t="s">
        <v>279</v>
      </c>
      <c r="E69" s="13" t="s">
        <v>188</v>
      </c>
      <c r="F69" s="14">
        <v>10</v>
      </c>
      <c r="G69" s="14">
        <v>28.57</v>
      </c>
      <c r="H69" s="14">
        <v>197.38</v>
      </c>
      <c r="I69" s="14">
        <f t="shared" si="26"/>
        <v>225.95</v>
      </c>
      <c r="J69" s="14">
        <f t="shared" si="27"/>
        <v>2259.5</v>
      </c>
      <c r="K69" s="14"/>
    </row>
    <row r="70" spans="1:11" s="4" customFormat="1" ht="22.5" customHeight="1">
      <c r="A70" s="12" t="s">
        <v>15</v>
      </c>
      <c r="B70" s="12" t="s">
        <v>382</v>
      </c>
      <c r="C70" s="12" t="s">
        <v>44</v>
      </c>
      <c r="D70" s="12" t="s">
        <v>102</v>
      </c>
      <c r="E70" s="13" t="s">
        <v>188</v>
      </c>
      <c r="F70" s="14">
        <v>2</v>
      </c>
      <c r="G70" s="14">
        <v>24.86</v>
      </c>
      <c r="H70" s="14">
        <v>132.51</v>
      </c>
      <c r="I70" s="14">
        <f t="shared" si="26"/>
        <v>157.37</v>
      </c>
      <c r="J70" s="14">
        <f t="shared" si="27"/>
        <v>314.74</v>
      </c>
      <c r="K70" s="14"/>
    </row>
    <row r="71" spans="1:11" s="4" customFormat="1" ht="22.5" customHeight="1">
      <c r="A71" s="10" t="s">
        <v>43</v>
      </c>
      <c r="B71" s="10"/>
      <c r="C71" s="10"/>
      <c r="D71" s="10" t="s">
        <v>225</v>
      </c>
      <c r="E71" s="10"/>
      <c r="F71" s="11"/>
      <c r="G71" s="11"/>
      <c r="H71" s="11"/>
      <c r="I71" s="11"/>
      <c r="J71" s="11"/>
      <c r="K71" s="11">
        <f>SUM(J73:J97)</f>
        <v>10745.67</v>
      </c>
    </row>
    <row r="72" spans="1:11" s="4" customFormat="1" ht="22.5" customHeight="1">
      <c r="A72" s="10" t="s">
        <v>385</v>
      </c>
      <c r="B72" s="10"/>
      <c r="C72" s="10"/>
      <c r="D72" s="10" t="s">
        <v>299</v>
      </c>
      <c r="E72" s="10"/>
      <c r="F72" s="11"/>
      <c r="G72" s="11"/>
      <c r="H72" s="11"/>
      <c r="I72" s="11"/>
      <c r="J72" s="11"/>
      <c r="K72" s="11"/>
    </row>
    <row r="73" spans="1:11" s="4" customFormat="1" ht="52.5" customHeight="1">
      <c r="A73" s="12" t="s">
        <v>217</v>
      </c>
      <c r="B73" s="12" t="s">
        <v>4</v>
      </c>
      <c r="C73" s="12" t="s">
        <v>153</v>
      </c>
      <c r="D73" s="12" t="s">
        <v>80</v>
      </c>
      <c r="E73" s="13" t="s">
        <v>56</v>
      </c>
      <c r="F73" s="14">
        <v>36</v>
      </c>
      <c r="G73" s="14">
        <v>19.27</v>
      </c>
      <c r="H73" s="14">
        <v>15.06</v>
      </c>
      <c r="I73" s="14">
        <f t="shared" ref="I73" si="28">G73+H73</f>
        <v>34.33</v>
      </c>
      <c r="J73" s="14">
        <f t="shared" ref="J73" si="29">F73*I73</f>
        <v>1235.8799999999999</v>
      </c>
      <c r="K73" s="14"/>
    </row>
    <row r="74" spans="1:11" s="4" customFormat="1" ht="39.75" customHeight="1">
      <c r="A74" s="12" t="s">
        <v>218</v>
      </c>
      <c r="B74" s="12" t="s">
        <v>252</v>
      </c>
      <c r="C74" s="12" t="s">
        <v>153</v>
      </c>
      <c r="D74" s="12" t="s">
        <v>105</v>
      </c>
      <c r="E74" s="13" t="s">
        <v>216</v>
      </c>
      <c r="F74" s="14">
        <v>1</v>
      </c>
      <c r="G74" s="14">
        <v>7.55</v>
      </c>
      <c r="H74" s="14">
        <v>96.4</v>
      </c>
      <c r="I74" s="14">
        <f t="shared" ref="I74:I75" si="30">G74+H74</f>
        <v>103.95</v>
      </c>
      <c r="J74" s="14">
        <f t="shared" ref="J74:J75" si="31">F74*I74</f>
        <v>103.95</v>
      </c>
      <c r="K74" s="14"/>
    </row>
    <row r="75" spans="1:11" s="4" customFormat="1" ht="42" customHeight="1">
      <c r="A75" s="12" t="s">
        <v>219</v>
      </c>
      <c r="B75" s="12" t="s">
        <v>254</v>
      </c>
      <c r="C75" s="12" t="s">
        <v>153</v>
      </c>
      <c r="D75" s="12" t="s">
        <v>278</v>
      </c>
      <c r="E75" s="13" t="s">
        <v>216</v>
      </c>
      <c r="F75" s="14">
        <v>2</v>
      </c>
      <c r="G75" s="14">
        <v>7.55</v>
      </c>
      <c r="H75" s="14">
        <v>102.06</v>
      </c>
      <c r="I75" s="14">
        <f t="shared" si="30"/>
        <v>109.61</v>
      </c>
      <c r="J75" s="14">
        <f t="shared" si="31"/>
        <v>219.22</v>
      </c>
      <c r="K75" s="14"/>
    </row>
    <row r="76" spans="1:11" s="4" customFormat="1" ht="22.5" customHeight="1">
      <c r="A76" s="10" t="s">
        <v>0</v>
      </c>
      <c r="B76" s="10"/>
      <c r="C76" s="10"/>
      <c r="D76" s="10" t="s">
        <v>231</v>
      </c>
      <c r="E76" s="10"/>
      <c r="F76" s="11"/>
      <c r="G76" s="11"/>
      <c r="H76" s="11"/>
      <c r="I76" s="11"/>
      <c r="J76" s="11"/>
      <c r="K76" s="11"/>
    </row>
    <row r="77" spans="1:11" s="4" customFormat="1" ht="52.5" customHeight="1">
      <c r="A77" s="12" t="s">
        <v>165</v>
      </c>
      <c r="B77" s="12" t="s">
        <v>26</v>
      </c>
      <c r="C77" s="12" t="s">
        <v>153</v>
      </c>
      <c r="D77" s="12" t="s">
        <v>81</v>
      </c>
      <c r="E77" s="13" t="s">
        <v>56</v>
      </c>
      <c r="F77" s="14">
        <v>12</v>
      </c>
      <c r="G77" s="14">
        <v>25.01</v>
      </c>
      <c r="H77" s="14">
        <v>19.91</v>
      </c>
      <c r="I77" s="14">
        <f t="shared" ref="I77" si="32">G77+H77</f>
        <v>44.92</v>
      </c>
      <c r="J77" s="14">
        <f t="shared" ref="J77" si="33">F77*I77</f>
        <v>539.04</v>
      </c>
      <c r="K77" s="14"/>
    </row>
    <row r="78" spans="1:11" s="4" customFormat="1" ht="52.5" customHeight="1">
      <c r="A78" s="12" t="s">
        <v>166</v>
      </c>
      <c r="B78" s="12" t="s">
        <v>28</v>
      </c>
      <c r="C78" s="12" t="s">
        <v>153</v>
      </c>
      <c r="D78" s="12" t="s">
        <v>209</v>
      </c>
      <c r="E78" s="13" t="s">
        <v>56</v>
      </c>
      <c r="F78" s="14">
        <v>6</v>
      </c>
      <c r="G78" s="14">
        <v>31</v>
      </c>
      <c r="H78" s="14">
        <v>35.33</v>
      </c>
      <c r="I78" s="14">
        <f t="shared" ref="I78:I83" si="34">G78+H78</f>
        <v>66.33</v>
      </c>
      <c r="J78" s="14">
        <f t="shared" ref="J78:J83" si="35">F78*I78</f>
        <v>397.98</v>
      </c>
      <c r="K78" s="14"/>
    </row>
    <row r="79" spans="1:11" s="4" customFormat="1" ht="41.25" customHeight="1">
      <c r="A79" s="12" t="s">
        <v>167</v>
      </c>
      <c r="B79" s="12" t="s">
        <v>271</v>
      </c>
      <c r="C79" s="12" t="s">
        <v>153</v>
      </c>
      <c r="D79" s="12" t="s">
        <v>171</v>
      </c>
      <c r="E79" s="13" t="s">
        <v>56</v>
      </c>
      <c r="F79" s="14">
        <v>6</v>
      </c>
      <c r="G79" s="14">
        <v>20.65</v>
      </c>
      <c r="H79" s="14">
        <v>22.65</v>
      </c>
      <c r="I79" s="14">
        <f t="shared" si="34"/>
        <v>43.3</v>
      </c>
      <c r="J79" s="14">
        <f t="shared" si="35"/>
        <v>259.79999999999995</v>
      </c>
      <c r="K79" s="14"/>
    </row>
    <row r="80" spans="1:11" s="4" customFormat="1" ht="37.5" customHeight="1">
      <c r="A80" s="12" t="s">
        <v>169</v>
      </c>
      <c r="B80" s="12" t="s">
        <v>109</v>
      </c>
      <c r="C80" s="12" t="s">
        <v>153</v>
      </c>
      <c r="D80" s="12" t="s">
        <v>338</v>
      </c>
      <c r="E80" s="13" t="s">
        <v>56</v>
      </c>
      <c r="F80" s="14">
        <v>24</v>
      </c>
      <c r="G80" s="14">
        <v>2.4500000000000002</v>
      </c>
      <c r="H80" s="14">
        <v>46.82</v>
      </c>
      <c r="I80" s="14">
        <f t="shared" si="34"/>
        <v>49.27</v>
      </c>
      <c r="J80" s="14">
        <f t="shared" si="35"/>
        <v>1182.48</v>
      </c>
      <c r="K80" s="14"/>
    </row>
    <row r="81" spans="1:14" s="4" customFormat="1" ht="39.75" customHeight="1">
      <c r="A81" s="12" t="s">
        <v>170</v>
      </c>
      <c r="B81" s="12" t="s">
        <v>262</v>
      </c>
      <c r="C81" s="12" t="s">
        <v>153</v>
      </c>
      <c r="D81" s="12" t="s">
        <v>128</v>
      </c>
      <c r="E81" s="13" t="s">
        <v>216</v>
      </c>
      <c r="F81" s="14">
        <v>2</v>
      </c>
      <c r="G81" s="14">
        <v>1.94</v>
      </c>
      <c r="H81" s="14">
        <v>8.26</v>
      </c>
      <c r="I81" s="14">
        <f t="shared" si="34"/>
        <v>10.199999999999999</v>
      </c>
      <c r="J81" s="14">
        <f t="shared" si="35"/>
        <v>20.399999999999999</v>
      </c>
      <c r="K81" s="14"/>
    </row>
    <row r="82" spans="1:14" s="4" customFormat="1" ht="39" customHeight="1">
      <c r="A82" s="12" t="s">
        <v>172</v>
      </c>
      <c r="B82" s="12" t="s">
        <v>270</v>
      </c>
      <c r="C82" s="12" t="s">
        <v>153</v>
      </c>
      <c r="D82" s="12" t="s">
        <v>290</v>
      </c>
      <c r="E82" s="13" t="s">
        <v>216</v>
      </c>
      <c r="F82" s="14">
        <v>1</v>
      </c>
      <c r="G82" s="14">
        <v>1.94</v>
      </c>
      <c r="H82" s="14">
        <v>8.0399999999999991</v>
      </c>
      <c r="I82" s="14">
        <f t="shared" si="34"/>
        <v>9.9799999999999986</v>
      </c>
      <c r="J82" s="14">
        <f t="shared" si="35"/>
        <v>9.9799999999999986</v>
      </c>
      <c r="K82" s="14"/>
    </row>
    <row r="83" spans="1:14" s="4" customFormat="1" ht="45" customHeight="1">
      <c r="A83" s="12" t="s">
        <v>174</v>
      </c>
      <c r="B83" s="12" t="s">
        <v>145</v>
      </c>
      <c r="C83" s="12" t="s">
        <v>153</v>
      </c>
      <c r="D83" s="12" t="s">
        <v>372</v>
      </c>
      <c r="E83" s="13" t="s">
        <v>216</v>
      </c>
      <c r="F83" s="14">
        <v>3</v>
      </c>
      <c r="G83" s="14">
        <v>71.89</v>
      </c>
      <c r="H83" s="14">
        <v>89.58</v>
      </c>
      <c r="I83" s="14">
        <f t="shared" si="34"/>
        <v>161.47</v>
      </c>
      <c r="J83" s="14">
        <f t="shared" si="35"/>
        <v>484.40999999999997</v>
      </c>
      <c r="K83" s="14"/>
    </row>
    <row r="84" spans="1:14" s="4" customFormat="1" ht="22.5" customHeight="1">
      <c r="A84" s="12" t="s">
        <v>175</v>
      </c>
      <c r="B84" s="12" t="s">
        <v>84</v>
      </c>
      <c r="C84" s="12" t="s">
        <v>44</v>
      </c>
      <c r="D84" s="12" t="s">
        <v>350</v>
      </c>
      <c r="E84" s="13" t="s">
        <v>353</v>
      </c>
      <c r="F84" s="14">
        <v>1</v>
      </c>
      <c r="G84" s="14">
        <v>35.340000000000003</v>
      </c>
      <c r="H84" s="14">
        <v>2044.54</v>
      </c>
      <c r="I84" s="14">
        <f t="shared" ref="I84" si="36">G84+H84</f>
        <v>2079.88</v>
      </c>
      <c r="J84" s="14">
        <f t="shared" ref="J84" si="37">F84*I84</f>
        <v>2079.88</v>
      </c>
      <c r="K84" s="14"/>
    </row>
    <row r="85" spans="1:14" s="4" customFormat="1" ht="22.5" customHeight="1">
      <c r="A85" s="10" t="s">
        <v>1</v>
      </c>
      <c r="B85" s="10"/>
      <c r="C85" s="10"/>
      <c r="D85" s="10" t="s">
        <v>157</v>
      </c>
      <c r="E85" s="10"/>
      <c r="F85" s="11"/>
      <c r="G85" s="11"/>
      <c r="H85" s="11"/>
      <c r="I85" s="11"/>
      <c r="J85" s="11"/>
      <c r="K85" s="11"/>
    </row>
    <row r="86" spans="1:14" s="4" customFormat="1" ht="52.5" customHeight="1">
      <c r="A86" s="12" t="s">
        <v>123</v>
      </c>
      <c r="B86" s="12" t="s">
        <v>20</v>
      </c>
      <c r="C86" s="12" t="s">
        <v>153</v>
      </c>
      <c r="D86" s="12" t="s">
        <v>321</v>
      </c>
      <c r="E86" s="13" t="s">
        <v>56</v>
      </c>
      <c r="F86" s="14">
        <v>18</v>
      </c>
      <c r="G86" s="14">
        <v>9.82</v>
      </c>
      <c r="H86" s="14">
        <v>34.78</v>
      </c>
      <c r="I86" s="14">
        <f t="shared" ref="I86" si="38">G86+H86</f>
        <v>44.6</v>
      </c>
      <c r="J86" s="14">
        <f t="shared" ref="J86" si="39">F86*I86</f>
        <v>802.80000000000007</v>
      </c>
      <c r="K86" s="14"/>
    </row>
    <row r="87" spans="1:14" s="4" customFormat="1" ht="22.5" customHeight="1">
      <c r="A87" s="12" t="s">
        <v>124</v>
      </c>
      <c r="B87" s="12" t="s">
        <v>77</v>
      </c>
      <c r="C87" s="12" t="s">
        <v>153</v>
      </c>
      <c r="D87" s="12" t="s">
        <v>289</v>
      </c>
      <c r="E87" s="13" t="s">
        <v>216</v>
      </c>
      <c r="F87" s="14">
        <v>2</v>
      </c>
      <c r="G87" s="14">
        <v>42.06</v>
      </c>
      <c r="H87" s="14">
        <v>50.51</v>
      </c>
      <c r="I87" s="14">
        <f t="shared" ref="I87" si="40">G87+H87</f>
        <v>92.57</v>
      </c>
      <c r="J87" s="14">
        <f t="shared" ref="J87" si="41">F87*I87</f>
        <v>185.14</v>
      </c>
      <c r="K87" s="14"/>
    </row>
    <row r="88" spans="1:14" s="4" customFormat="1" ht="22.5" customHeight="1">
      <c r="A88" s="10" t="s">
        <v>3</v>
      </c>
      <c r="B88" s="10"/>
      <c r="C88" s="10"/>
      <c r="D88" s="10" t="s">
        <v>146</v>
      </c>
      <c r="E88" s="10"/>
      <c r="F88" s="11"/>
      <c r="G88" s="11"/>
      <c r="H88" s="11"/>
      <c r="I88" s="11"/>
      <c r="J88" s="11"/>
      <c r="K88" s="11"/>
    </row>
    <row r="89" spans="1:14" s="4" customFormat="1" ht="37.5" customHeight="1">
      <c r="A89" s="12" t="s">
        <v>63</v>
      </c>
      <c r="B89" s="12" t="s">
        <v>180</v>
      </c>
      <c r="C89" s="12" t="s">
        <v>153</v>
      </c>
      <c r="D89" s="12" t="s">
        <v>144</v>
      </c>
      <c r="E89" s="13" t="s">
        <v>216</v>
      </c>
      <c r="F89" s="14">
        <v>1</v>
      </c>
      <c r="G89" s="14">
        <v>21.39</v>
      </c>
      <c r="H89" s="14">
        <v>459.93</v>
      </c>
      <c r="I89" s="14">
        <f t="shared" ref="I89" si="42">G89+H89</f>
        <v>481.32</v>
      </c>
      <c r="J89" s="14">
        <f t="shared" ref="J89" si="43">F89*I89</f>
        <v>481.32</v>
      </c>
      <c r="K89" s="14"/>
    </row>
    <row r="90" spans="1:14" s="4" customFormat="1" ht="45" customHeight="1">
      <c r="A90" s="12" t="s">
        <v>64</v>
      </c>
      <c r="B90" s="12" t="s">
        <v>244</v>
      </c>
      <c r="C90" s="12" t="s">
        <v>44</v>
      </c>
      <c r="D90" s="12" t="s">
        <v>179</v>
      </c>
      <c r="E90" s="13" t="s">
        <v>216</v>
      </c>
      <c r="F90" s="14">
        <v>1</v>
      </c>
      <c r="G90" s="14">
        <v>10.32</v>
      </c>
      <c r="H90" s="14">
        <v>921.75</v>
      </c>
      <c r="I90" s="14">
        <f t="shared" ref="I90:I97" si="44">G90+H90</f>
        <v>932.07</v>
      </c>
      <c r="J90" s="14">
        <f t="shared" ref="J90:J97" si="45">F90*I90</f>
        <v>932.07</v>
      </c>
      <c r="K90" s="14"/>
    </row>
    <row r="91" spans="1:14" s="4" customFormat="1" ht="22.5" customHeight="1">
      <c r="A91" s="12" t="s">
        <v>66</v>
      </c>
      <c r="B91" s="12" t="s">
        <v>114</v>
      </c>
      <c r="C91" s="12" t="s">
        <v>153</v>
      </c>
      <c r="D91" s="12" t="s">
        <v>312</v>
      </c>
      <c r="E91" s="13" t="s">
        <v>216</v>
      </c>
      <c r="F91" s="14">
        <v>1</v>
      </c>
      <c r="G91" s="14">
        <v>11.25</v>
      </c>
      <c r="H91" s="14">
        <v>59.41</v>
      </c>
      <c r="I91" s="14">
        <f t="shared" si="44"/>
        <v>70.66</v>
      </c>
      <c r="J91" s="14">
        <f t="shared" si="45"/>
        <v>70.66</v>
      </c>
      <c r="K91" s="14"/>
    </row>
    <row r="92" spans="1:14" s="4" customFormat="1" ht="37.5" customHeight="1">
      <c r="A92" s="12" t="s">
        <v>68</v>
      </c>
      <c r="B92" s="12" t="s">
        <v>181</v>
      </c>
      <c r="C92" s="12" t="s">
        <v>153</v>
      </c>
      <c r="D92" s="12" t="s">
        <v>300</v>
      </c>
      <c r="E92" s="13" t="s">
        <v>216</v>
      </c>
      <c r="F92" s="14">
        <v>2</v>
      </c>
      <c r="G92" s="14">
        <v>16.93</v>
      </c>
      <c r="H92" s="14">
        <v>250.13</v>
      </c>
      <c r="I92" s="14">
        <f t="shared" si="44"/>
        <v>267.06</v>
      </c>
      <c r="J92" s="14">
        <f t="shared" si="45"/>
        <v>534.12</v>
      </c>
      <c r="K92" s="14"/>
    </row>
    <row r="93" spans="1:14" s="4" customFormat="1" ht="22.5" customHeight="1">
      <c r="A93" s="12" t="s">
        <v>69</v>
      </c>
      <c r="B93" s="12" t="s">
        <v>199</v>
      </c>
      <c r="C93" s="12" t="s">
        <v>153</v>
      </c>
      <c r="D93" s="12" t="s">
        <v>345</v>
      </c>
      <c r="E93" s="13" t="s">
        <v>216</v>
      </c>
      <c r="F93" s="14">
        <v>3</v>
      </c>
      <c r="G93" s="14">
        <v>25.05</v>
      </c>
      <c r="H93" s="14">
        <v>225.48</v>
      </c>
      <c r="I93" s="14">
        <f t="shared" si="44"/>
        <v>250.53</v>
      </c>
      <c r="J93" s="14">
        <f t="shared" si="45"/>
        <v>751.59</v>
      </c>
      <c r="K93" s="14"/>
      <c r="N93" s="17"/>
    </row>
    <row r="94" spans="1:14" s="4" customFormat="1" ht="22.5" customHeight="1">
      <c r="A94" s="12" t="s">
        <v>70</v>
      </c>
      <c r="B94" s="12" t="s">
        <v>375</v>
      </c>
      <c r="C94" s="12" t="s">
        <v>153</v>
      </c>
      <c r="D94" s="12" t="s">
        <v>269</v>
      </c>
      <c r="E94" s="13" t="s">
        <v>216</v>
      </c>
      <c r="F94" s="14">
        <v>1</v>
      </c>
      <c r="G94" s="14">
        <v>21.15</v>
      </c>
      <c r="H94" s="14">
        <v>190.41</v>
      </c>
      <c r="I94" s="14">
        <f t="shared" si="44"/>
        <v>211.56</v>
      </c>
      <c r="J94" s="14">
        <f t="shared" si="45"/>
        <v>211.56</v>
      </c>
      <c r="K94" s="14"/>
      <c r="N94" s="17"/>
    </row>
    <row r="95" spans="1:14" s="4" customFormat="1" ht="30" customHeight="1">
      <c r="A95" s="12" t="s">
        <v>71</v>
      </c>
      <c r="B95" s="12" t="s">
        <v>155</v>
      </c>
      <c r="C95" s="12" t="s">
        <v>153</v>
      </c>
      <c r="D95" s="12" t="s">
        <v>369</v>
      </c>
      <c r="E95" s="13" t="s">
        <v>216</v>
      </c>
      <c r="F95" s="14">
        <v>2</v>
      </c>
      <c r="G95" s="14">
        <v>2.4500000000000002</v>
      </c>
      <c r="H95" s="14">
        <v>65.13</v>
      </c>
      <c r="I95" s="14">
        <f t="shared" si="44"/>
        <v>67.58</v>
      </c>
      <c r="J95" s="14">
        <f t="shared" si="45"/>
        <v>135.16</v>
      </c>
      <c r="K95" s="14"/>
    </row>
    <row r="96" spans="1:14" s="4" customFormat="1" ht="22.5" customHeight="1">
      <c r="A96" s="12" t="s">
        <v>72</v>
      </c>
      <c r="B96" s="12" t="s">
        <v>118</v>
      </c>
      <c r="C96" s="12" t="s">
        <v>153</v>
      </c>
      <c r="D96" s="12" t="s">
        <v>196</v>
      </c>
      <c r="E96" s="13" t="s">
        <v>216</v>
      </c>
      <c r="F96" s="14">
        <v>1</v>
      </c>
      <c r="G96" s="14">
        <v>2.91</v>
      </c>
      <c r="H96" s="14">
        <v>51.07</v>
      </c>
      <c r="I96" s="14">
        <f t="shared" si="44"/>
        <v>53.980000000000004</v>
      </c>
      <c r="J96" s="14">
        <f t="shared" si="45"/>
        <v>53.980000000000004</v>
      </c>
      <c r="K96" s="14"/>
    </row>
    <row r="97" spans="1:14" s="4" customFormat="1" ht="22.5" customHeight="1">
      <c r="A97" s="12" t="s">
        <v>73</v>
      </c>
      <c r="B97" s="12" t="s">
        <v>303</v>
      </c>
      <c r="C97" s="12" t="s">
        <v>153</v>
      </c>
      <c r="D97" s="12" t="s">
        <v>245</v>
      </c>
      <c r="E97" s="13" t="s">
        <v>216</v>
      </c>
      <c r="F97" s="14">
        <v>1</v>
      </c>
      <c r="G97" s="14">
        <v>5.42</v>
      </c>
      <c r="H97" s="14">
        <v>48.83</v>
      </c>
      <c r="I97" s="14">
        <f t="shared" si="44"/>
        <v>54.25</v>
      </c>
      <c r="J97" s="14">
        <f t="shared" si="45"/>
        <v>54.25</v>
      </c>
      <c r="K97" s="14"/>
    </row>
    <row r="98" spans="1:14" s="4" customFormat="1" ht="22.5" customHeight="1">
      <c r="A98" s="10" t="s">
        <v>200</v>
      </c>
      <c r="B98" s="10"/>
      <c r="C98" s="10"/>
      <c r="D98" s="10" t="s">
        <v>246</v>
      </c>
      <c r="E98" s="10"/>
      <c r="F98" s="11"/>
      <c r="G98" s="11"/>
      <c r="H98" s="11"/>
      <c r="I98" s="11"/>
      <c r="J98" s="11"/>
      <c r="K98" s="11">
        <f>SUM(J99:J101)</f>
        <v>672</v>
      </c>
    </row>
    <row r="99" spans="1:14" s="4" customFormat="1" ht="22.5" customHeight="1">
      <c r="A99" s="12" t="s">
        <v>272</v>
      </c>
      <c r="B99" s="12" t="s">
        <v>283</v>
      </c>
      <c r="C99" s="12" t="s">
        <v>153</v>
      </c>
      <c r="D99" s="12" t="s">
        <v>229</v>
      </c>
      <c r="E99" s="13" t="s">
        <v>216</v>
      </c>
      <c r="F99" s="14">
        <v>2</v>
      </c>
      <c r="G99" s="14">
        <v>8.69</v>
      </c>
      <c r="H99" s="14">
        <v>196.81</v>
      </c>
      <c r="I99" s="14">
        <f t="shared" ref="I99" si="46">G99+H99</f>
        <v>205.5</v>
      </c>
      <c r="J99" s="14">
        <f t="shared" ref="J99" si="47">F99*I99</f>
        <v>411</v>
      </c>
      <c r="K99" s="14"/>
    </row>
    <row r="100" spans="1:14" s="4" customFormat="1" ht="37.5" customHeight="1">
      <c r="A100" s="12" t="s">
        <v>274</v>
      </c>
      <c r="B100" s="12" t="s">
        <v>310</v>
      </c>
      <c r="C100" s="12" t="s">
        <v>153</v>
      </c>
      <c r="D100" s="12" t="s">
        <v>45</v>
      </c>
      <c r="E100" s="13" t="s">
        <v>216</v>
      </c>
      <c r="F100" s="14">
        <v>5</v>
      </c>
      <c r="G100" s="14">
        <v>4.18</v>
      </c>
      <c r="H100" s="14">
        <v>37.64</v>
      </c>
      <c r="I100" s="14">
        <f t="shared" ref="I100:I101" si="48">G100+H100</f>
        <v>41.82</v>
      </c>
      <c r="J100" s="14">
        <f t="shared" ref="J100:J101" si="49">F100*I100</f>
        <v>209.1</v>
      </c>
      <c r="K100" s="14"/>
      <c r="M100" s="4">
        <v>41.82</v>
      </c>
      <c r="N100" s="4">
        <f>M100-4.18</f>
        <v>37.64</v>
      </c>
    </row>
    <row r="101" spans="1:14" s="4" customFormat="1" ht="37.5" customHeight="1">
      <c r="A101" s="12" t="s">
        <v>275</v>
      </c>
      <c r="B101" s="12" t="s">
        <v>309</v>
      </c>
      <c r="C101" s="12" t="s">
        <v>153</v>
      </c>
      <c r="D101" s="12" t="s">
        <v>156</v>
      </c>
      <c r="E101" s="13" t="s">
        <v>216</v>
      </c>
      <c r="F101" s="14">
        <v>2</v>
      </c>
      <c r="G101" s="14">
        <v>2.59</v>
      </c>
      <c r="H101" s="14">
        <v>23.36</v>
      </c>
      <c r="I101" s="14">
        <f t="shared" si="48"/>
        <v>25.95</v>
      </c>
      <c r="J101" s="14">
        <f t="shared" si="49"/>
        <v>51.9</v>
      </c>
      <c r="K101" s="14"/>
    </row>
    <row r="102" spans="1:14" s="4" customFormat="1" ht="22.5" customHeight="1">
      <c r="A102" s="10" t="s">
        <v>201</v>
      </c>
      <c r="B102" s="10"/>
      <c r="C102" s="10"/>
      <c r="D102" s="10" t="s">
        <v>120</v>
      </c>
      <c r="E102" s="10"/>
      <c r="F102" s="11"/>
      <c r="G102" s="11"/>
      <c r="H102" s="11"/>
      <c r="I102" s="11"/>
      <c r="J102" s="11"/>
      <c r="K102" s="11">
        <f>SUM(J104:J119)</f>
        <v>27593.795000000002</v>
      </c>
    </row>
    <row r="103" spans="1:14" s="4" customFormat="1" ht="22.5" customHeight="1">
      <c r="A103" s="10" t="s">
        <v>220</v>
      </c>
      <c r="B103" s="10"/>
      <c r="C103" s="10"/>
      <c r="D103" s="10" t="s">
        <v>149</v>
      </c>
      <c r="E103" s="10"/>
      <c r="F103" s="11"/>
      <c r="G103" s="11"/>
      <c r="H103" s="11"/>
      <c r="I103" s="11"/>
      <c r="J103" s="11"/>
      <c r="K103" s="11"/>
    </row>
    <row r="104" spans="1:14" s="4" customFormat="1" ht="37.5" customHeight="1">
      <c r="A104" s="12" t="s">
        <v>97</v>
      </c>
      <c r="B104" s="12" t="s">
        <v>284</v>
      </c>
      <c r="C104" s="12" t="s">
        <v>153</v>
      </c>
      <c r="D104" s="12" t="s">
        <v>328</v>
      </c>
      <c r="E104" s="13" t="s">
        <v>129</v>
      </c>
      <c r="F104" s="14">
        <v>134</v>
      </c>
      <c r="G104" s="14">
        <v>1.52</v>
      </c>
      <c r="H104" s="14">
        <v>1.91</v>
      </c>
      <c r="I104" s="14">
        <f t="shared" ref="I104" si="50">G104+H104</f>
        <v>3.4299999999999997</v>
      </c>
      <c r="J104" s="14">
        <f t="shared" ref="J104" si="51">F104*I104</f>
        <v>459.61999999999995</v>
      </c>
      <c r="K104" s="14"/>
    </row>
    <row r="105" spans="1:14" s="4" customFormat="1" ht="61.5" customHeight="1">
      <c r="A105" s="12" t="s">
        <v>98</v>
      </c>
      <c r="B105" s="12" t="s">
        <v>253</v>
      </c>
      <c r="C105" s="12" t="s">
        <v>153</v>
      </c>
      <c r="D105" s="12" t="s">
        <v>2</v>
      </c>
      <c r="E105" s="13" t="s">
        <v>129</v>
      </c>
      <c r="F105" s="14">
        <v>134</v>
      </c>
      <c r="G105" s="14">
        <v>12.95</v>
      </c>
      <c r="H105" s="14">
        <v>17.82</v>
      </c>
      <c r="I105" s="14">
        <f t="shared" ref="I105:I107" si="52">G105+H105</f>
        <v>30.77</v>
      </c>
      <c r="J105" s="14">
        <f t="shared" ref="J105:J107" si="53">F105*I105</f>
        <v>4123.18</v>
      </c>
      <c r="K105" s="14"/>
    </row>
    <row r="106" spans="1:14" s="4" customFormat="1" ht="22.5" customHeight="1">
      <c r="A106" s="12" t="s">
        <v>99</v>
      </c>
      <c r="B106" s="12" t="s">
        <v>348</v>
      </c>
      <c r="C106" s="12" t="s">
        <v>153</v>
      </c>
      <c r="D106" s="12" t="s">
        <v>341</v>
      </c>
      <c r="E106" s="13" t="s">
        <v>129</v>
      </c>
      <c r="F106" s="14">
        <v>187</v>
      </c>
      <c r="G106" s="14">
        <v>13.37</v>
      </c>
      <c r="H106" s="14">
        <v>5.78</v>
      </c>
      <c r="I106" s="14">
        <f t="shared" si="52"/>
        <v>19.149999999999999</v>
      </c>
      <c r="J106" s="14">
        <f t="shared" si="53"/>
        <v>3581.0499999999997</v>
      </c>
      <c r="K106" s="14"/>
    </row>
    <row r="107" spans="1:14" s="4" customFormat="1" ht="58.5" customHeight="1">
      <c r="A107" s="12" t="s">
        <v>100</v>
      </c>
      <c r="B107" s="12" t="s">
        <v>250</v>
      </c>
      <c r="C107" s="12" t="s">
        <v>153</v>
      </c>
      <c r="D107" s="12" t="s">
        <v>373</v>
      </c>
      <c r="E107" s="13" t="s">
        <v>129</v>
      </c>
      <c r="F107" s="14">
        <v>53</v>
      </c>
      <c r="G107" s="14">
        <v>15.05</v>
      </c>
      <c r="H107" s="14">
        <v>45.1</v>
      </c>
      <c r="I107" s="14">
        <f t="shared" si="52"/>
        <v>60.150000000000006</v>
      </c>
      <c r="J107" s="14">
        <f t="shared" si="53"/>
        <v>3187.9500000000003</v>
      </c>
      <c r="K107" s="14"/>
    </row>
    <row r="108" spans="1:14" s="4" customFormat="1" ht="22.5" customHeight="1">
      <c r="A108" s="10" t="s">
        <v>222</v>
      </c>
      <c r="B108" s="10"/>
      <c r="C108" s="10"/>
      <c r="D108" s="10" t="s">
        <v>58</v>
      </c>
      <c r="E108" s="10"/>
      <c r="F108" s="11"/>
      <c r="G108" s="11"/>
      <c r="H108" s="11"/>
      <c r="I108" s="11"/>
      <c r="J108" s="11"/>
      <c r="K108" s="11"/>
    </row>
    <row r="109" spans="1:14" s="4" customFormat="1" ht="37.5" customHeight="1">
      <c r="A109" s="12" t="s">
        <v>7</v>
      </c>
      <c r="B109" s="12" t="s">
        <v>147</v>
      </c>
      <c r="C109" s="12" t="s">
        <v>153</v>
      </c>
      <c r="D109" s="12" t="s">
        <v>249</v>
      </c>
      <c r="E109" s="13" t="s">
        <v>129</v>
      </c>
      <c r="F109" s="14">
        <v>55</v>
      </c>
      <c r="G109" s="14">
        <v>4.4000000000000004</v>
      </c>
      <c r="H109" s="14">
        <v>2.82</v>
      </c>
      <c r="I109" s="14">
        <f t="shared" ref="I109" si="54">G109+H109</f>
        <v>7.2200000000000006</v>
      </c>
      <c r="J109" s="14">
        <f t="shared" ref="J109" si="55">F109*I109</f>
        <v>397.1</v>
      </c>
      <c r="K109" s="14"/>
    </row>
    <row r="110" spans="1:14" s="4" customFormat="1" ht="37.5" customHeight="1">
      <c r="A110" s="12" t="s">
        <v>9</v>
      </c>
      <c r="B110" s="12" t="s">
        <v>339</v>
      </c>
      <c r="C110" s="12" t="s">
        <v>153</v>
      </c>
      <c r="D110" s="12" t="s">
        <v>208</v>
      </c>
      <c r="E110" s="13" t="s">
        <v>129</v>
      </c>
      <c r="F110" s="14">
        <v>55</v>
      </c>
      <c r="G110" s="14">
        <v>15.75</v>
      </c>
      <c r="H110" s="14">
        <v>18.25</v>
      </c>
      <c r="I110" s="14">
        <f t="shared" ref="I110:I111" si="56">G110+H110</f>
        <v>34</v>
      </c>
      <c r="J110" s="14">
        <f t="shared" ref="J110:J111" si="57">F110*I110</f>
        <v>1870</v>
      </c>
      <c r="K110" s="14"/>
    </row>
    <row r="111" spans="1:14" s="4" customFormat="1" ht="33" customHeight="1">
      <c r="A111" s="12" t="s">
        <v>11</v>
      </c>
      <c r="B111" s="12" t="s">
        <v>348</v>
      </c>
      <c r="C111" s="12" t="s">
        <v>153</v>
      </c>
      <c r="D111" s="12" t="s">
        <v>341</v>
      </c>
      <c r="E111" s="13" t="s">
        <v>129</v>
      </c>
      <c r="F111" s="14">
        <v>118</v>
      </c>
      <c r="G111" s="14">
        <v>13.37</v>
      </c>
      <c r="H111" s="14">
        <v>5.78</v>
      </c>
      <c r="I111" s="14">
        <f t="shared" si="56"/>
        <v>19.149999999999999</v>
      </c>
      <c r="J111" s="14">
        <f t="shared" si="57"/>
        <v>2259.6999999999998</v>
      </c>
      <c r="K111" s="14"/>
    </row>
    <row r="112" spans="1:14" s="4" customFormat="1" ht="22.5" customHeight="1">
      <c r="A112" s="10" t="s">
        <v>223</v>
      </c>
      <c r="B112" s="10"/>
      <c r="C112" s="10"/>
      <c r="D112" s="10" t="s">
        <v>257</v>
      </c>
      <c r="E112" s="10"/>
      <c r="F112" s="11"/>
      <c r="G112" s="11"/>
      <c r="H112" s="11"/>
      <c r="I112" s="11"/>
      <c r="J112" s="11"/>
      <c r="K112" s="11"/>
    </row>
    <row r="113" spans="1:11" s="4" customFormat="1" ht="35.25" customHeight="1">
      <c r="A113" s="12" t="s">
        <v>352</v>
      </c>
      <c r="B113" s="12" t="s">
        <v>377</v>
      </c>
      <c r="C113" s="12" t="s">
        <v>44</v>
      </c>
      <c r="D113" s="12" t="s">
        <v>23</v>
      </c>
      <c r="E113" s="13" t="s">
        <v>129</v>
      </c>
      <c r="F113" s="14">
        <v>2.1</v>
      </c>
      <c r="G113" s="14">
        <v>129.1</v>
      </c>
      <c r="H113" s="14">
        <v>659.15</v>
      </c>
      <c r="I113" s="14">
        <f t="shared" ref="I113:I114" si="58">G113+H113</f>
        <v>788.25</v>
      </c>
      <c r="J113" s="14">
        <f t="shared" ref="J113:J114" si="59">F113*I113</f>
        <v>1655.325</v>
      </c>
      <c r="K113" s="14"/>
    </row>
    <row r="114" spans="1:11" s="4" customFormat="1" ht="22.5" customHeight="1">
      <c r="A114" s="12" t="s">
        <v>354</v>
      </c>
      <c r="B114" s="12" t="s">
        <v>210</v>
      </c>
      <c r="C114" s="12" t="s">
        <v>153</v>
      </c>
      <c r="D114" s="12" t="s">
        <v>189</v>
      </c>
      <c r="E114" s="13" t="s">
        <v>129</v>
      </c>
      <c r="F114" s="14">
        <v>68</v>
      </c>
      <c r="G114" s="14">
        <v>8.49</v>
      </c>
      <c r="H114" s="14">
        <v>49.11</v>
      </c>
      <c r="I114" s="14">
        <f t="shared" si="58"/>
        <v>57.6</v>
      </c>
      <c r="J114" s="14">
        <f t="shared" si="59"/>
        <v>3916.8</v>
      </c>
      <c r="K114" s="14"/>
    </row>
    <row r="115" spans="1:11" s="4" customFormat="1" ht="22.5" customHeight="1">
      <c r="A115" s="10" t="s">
        <v>224</v>
      </c>
      <c r="B115" s="10"/>
      <c r="C115" s="10"/>
      <c r="D115" s="10" t="s">
        <v>233</v>
      </c>
      <c r="E115" s="10"/>
      <c r="F115" s="11"/>
      <c r="G115" s="11"/>
      <c r="H115" s="11"/>
      <c r="I115" s="11"/>
      <c r="J115" s="11"/>
      <c r="K115" s="11"/>
    </row>
    <row r="116" spans="1:11" s="4" customFormat="1" ht="39" customHeight="1">
      <c r="A116" s="12" t="s">
        <v>317</v>
      </c>
      <c r="B116" s="12" t="s">
        <v>346</v>
      </c>
      <c r="C116" s="12" t="s">
        <v>44</v>
      </c>
      <c r="D116" s="12" t="s">
        <v>101</v>
      </c>
      <c r="E116" s="13" t="s">
        <v>129</v>
      </c>
      <c r="F116" s="14">
        <v>68</v>
      </c>
      <c r="G116" s="14">
        <v>17.18</v>
      </c>
      <c r="H116" s="14">
        <v>58.63</v>
      </c>
      <c r="I116" s="14">
        <f t="shared" ref="I116" si="60">G116+H116</f>
        <v>75.81</v>
      </c>
      <c r="J116" s="14">
        <f t="shared" ref="J116" si="61">F116*I116</f>
        <v>5155.08</v>
      </c>
      <c r="K116" s="14"/>
    </row>
    <row r="117" spans="1:11" s="4" customFormat="1" ht="39" customHeight="1">
      <c r="A117" s="12" t="s">
        <v>318</v>
      </c>
      <c r="B117" s="12" t="s">
        <v>173</v>
      </c>
      <c r="C117" s="12" t="s">
        <v>153</v>
      </c>
      <c r="D117" s="12" t="s">
        <v>83</v>
      </c>
      <c r="E117" s="13" t="s">
        <v>129</v>
      </c>
      <c r="F117" s="14">
        <v>5</v>
      </c>
      <c r="G117" s="14">
        <v>12.99</v>
      </c>
      <c r="H117" s="14">
        <v>80.83</v>
      </c>
      <c r="I117" s="14">
        <f t="shared" ref="I117:I119" si="62">G117+H117</f>
        <v>93.82</v>
      </c>
      <c r="J117" s="14">
        <f t="shared" ref="J117:J119" si="63">F117*I117</f>
        <v>469.09999999999997</v>
      </c>
      <c r="K117" s="14"/>
    </row>
    <row r="118" spans="1:11" s="4" customFormat="1" ht="22.5" customHeight="1">
      <c r="A118" s="12" t="s">
        <v>319</v>
      </c>
      <c r="B118" s="12" t="s">
        <v>355</v>
      </c>
      <c r="C118" s="12" t="s">
        <v>44</v>
      </c>
      <c r="D118" s="12" t="s">
        <v>371</v>
      </c>
      <c r="E118" s="13" t="s">
        <v>56</v>
      </c>
      <c r="F118" s="14">
        <v>11</v>
      </c>
      <c r="G118" s="14">
        <v>0.96</v>
      </c>
      <c r="H118" s="14">
        <v>31.82</v>
      </c>
      <c r="I118" s="14">
        <f t="shared" si="62"/>
        <v>32.78</v>
      </c>
      <c r="J118" s="14">
        <f t="shared" si="63"/>
        <v>360.58000000000004</v>
      </c>
      <c r="K118" s="14"/>
    </row>
    <row r="119" spans="1:11" s="4" customFormat="1" ht="22.5" customHeight="1">
      <c r="A119" s="12" t="s">
        <v>320</v>
      </c>
      <c r="B119" s="12" t="s">
        <v>164</v>
      </c>
      <c r="C119" s="12" t="s">
        <v>44</v>
      </c>
      <c r="D119" s="12" t="s">
        <v>298</v>
      </c>
      <c r="E119" s="13" t="s">
        <v>78</v>
      </c>
      <c r="F119" s="14">
        <v>3</v>
      </c>
      <c r="G119" s="14">
        <v>11.23</v>
      </c>
      <c r="H119" s="14">
        <v>41.54</v>
      </c>
      <c r="I119" s="14">
        <f t="shared" si="62"/>
        <v>52.769999999999996</v>
      </c>
      <c r="J119" s="14">
        <f t="shared" si="63"/>
        <v>158.31</v>
      </c>
      <c r="K119" s="14"/>
    </row>
    <row r="120" spans="1:11" s="4" customFormat="1" ht="22.5" customHeight="1">
      <c r="A120" s="10" t="s">
        <v>202</v>
      </c>
      <c r="B120" s="10"/>
      <c r="C120" s="10"/>
      <c r="D120" s="10" t="s">
        <v>107</v>
      </c>
      <c r="E120" s="10"/>
      <c r="F120" s="11"/>
      <c r="G120" s="11"/>
      <c r="H120" s="11"/>
      <c r="I120" s="11"/>
      <c r="J120" s="11"/>
      <c r="K120" s="11">
        <f>J121</f>
        <v>1091.97</v>
      </c>
    </row>
    <row r="121" spans="1:11" s="4" customFormat="1" ht="22.5" customHeight="1">
      <c r="A121" s="12" t="s">
        <v>176</v>
      </c>
      <c r="B121" s="12" t="s">
        <v>24</v>
      </c>
      <c r="C121" s="12" t="s">
        <v>153</v>
      </c>
      <c r="D121" s="12" t="s">
        <v>168</v>
      </c>
      <c r="E121" s="13" t="s">
        <v>129</v>
      </c>
      <c r="F121" s="14">
        <v>9</v>
      </c>
      <c r="G121" s="14">
        <v>12.59</v>
      </c>
      <c r="H121" s="14">
        <v>108.74</v>
      </c>
      <c r="I121" s="14">
        <f t="shared" ref="I121" si="64">G121+H121</f>
        <v>121.33</v>
      </c>
      <c r="J121" s="14">
        <f>F121*I121</f>
        <v>1091.97</v>
      </c>
      <c r="K121" s="14"/>
    </row>
    <row r="122" spans="1:11" s="4" customFormat="1" ht="22.5" customHeight="1">
      <c r="A122" s="10" t="s">
        <v>203</v>
      </c>
      <c r="B122" s="10"/>
      <c r="C122" s="10"/>
      <c r="D122" s="10" t="s">
        <v>136</v>
      </c>
      <c r="E122" s="10"/>
      <c r="F122" s="11"/>
      <c r="G122" s="11"/>
      <c r="H122" s="11"/>
      <c r="I122" s="11"/>
      <c r="J122" s="11"/>
      <c r="K122" s="11">
        <f>SUM(J124:J130)</f>
        <v>5226.7500000000009</v>
      </c>
    </row>
    <row r="123" spans="1:11" s="4" customFormat="1" ht="22.5" customHeight="1">
      <c r="A123" s="10" t="s">
        <v>126</v>
      </c>
      <c r="B123" s="10"/>
      <c r="C123" s="10"/>
      <c r="D123" s="10" t="s">
        <v>247</v>
      </c>
      <c r="E123" s="10"/>
      <c r="F123" s="11"/>
      <c r="G123" s="11"/>
      <c r="H123" s="11"/>
      <c r="I123" s="11"/>
      <c r="J123" s="11"/>
      <c r="K123" s="11"/>
    </row>
    <row r="124" spans="1:11" s="4" customFormat="1" ht="22.5" customHeight="1">
      <c r="A124" s="12" t="s">
        <v>305</v>
      </c>
      <c r="B124" s="12" t="s">
        <v>116</v>
      </c>
      <c r="C124" s="12" t="s">
        <v>153</v>
      </c>
      <c r="D124" s="12" t="s">
        <v>340</v>
      </c>
      <c r="E124" s="13" t="s">
        <v>129</v>
      </c>
      <c r="F124" s="14">
        <v>187</v>
      </c>
      <c r="G124" s="14">
        <v>3.88</v>
      </c>
      <c r="H124" s="14">
        <v>8.85</v>
      </c>
      <c r="I124" s="14">
        <f t="shared" ref="I124" si="65">G124+H124</f>
        <v>12.73</v>
      </c>
      <c r="J124" s="14">
        <f t="shared" ref="J124" si="66">F124*I124</f>
        <v>2380.5100000000002</v>
      </c>
      <c r="K124" s="14"/>
    </row>
    <row r="125" spans="1:11" s="4" customFormat="1" ht="22.5" customHeight="1">
      <c r="A125" s="12" t="s">
        <v>306</v>
      </c>
      <c r="B125" s="12" t="s">
        <v>113</v>
      </c>
      <c r="C125" s="12" t="s">
        <v>153</v>
      </c>
      <c r="D125" s="12" t="s">
        <v>302</v>
      </c>
      <c r="E125" s="13" t="s">
        <v>129</v>
      </c>
      <c r="F125" s="14">
        <v>187</v>
      </c>
      <c r="G125" s="14">
        <v>0.8</v>
      </c>
      <c r="H125" s="14">
        <v>1.33</v>
      </c>
      <c r="I125" s="14">
        <f t="shared" ref="I125:I127" si="67">G125+H125</f>
        <v>2.13</v>
      </c>
      <c r="J125" s="14">
        <f t="shared" ref="J125:J127" si="68">F125*I125</f>
        <v>398.31</v>
      </c>
      <c r="K125" s="14"/>
    </row>
    <row r="126" spans="1:11" s="4" customFormat="1" ht="22.5" customHeight="1">
      <c r="A126" s="12" t="s">
        <v>307</v>
      </c>
      <c r="B126" s="12" t="s">
        <v>337</v>
      </c>
      <c r="C126" s="12" t="s">
        <v>153</v>
      </c>
      <c r="D126" s="12" t="s">
        <v>151</v>
      </c>
      <c r="E126" s="13" t="s">
        <v>129</v>
      </c>
      <c r="F126" s="14">
        <v>11</v>
      </c>
      <c r="G126" s="14">
        <v>7.99</v>
      </c>
      <c r="H126" s="14">
        <v>8.16</v>
      </c>
      <c r="I126" s="14">
        <f t="shared" si="67"/>
        <v>16.149999999999999</v>
      </c>
      <c r="J126" s="14">
        <f t="shared" si="68"/>
        <v>177.64999999999998</v>
      </c>
      <c r="K126" s="14"/>
    </row>
    <row r="127" spans="1:11" s="4" customFormat="1" ht="22.5" customHeight="1">
      <c r="A127" s="12" t="s">
        <v>308</v>
      </c>
      <c r="B127" s="12" t="s">
        <v>292</v>
      </c>
      <c r="C127" s="12" t="s">
        <v>153</v>
      </c>
      <c r="D127" s="12" t="s">
        <v>117</v>
      </c>
      <c r="E127" s="13" t="s">
        <v>129</v>
      </c>
      <c r="F127" s="14">
        <v>19</v>
      </c>
      <c r="G127" s="14">
        <v>14.38</v>
      </c>
      <c r="H127" s="14">
        <v>12.82</v>
      </c>
      <c r="I127" s="14">
        <f t="shared" si="67"/>
        <v>27.200000000000003</v>
      </c>
      <c r="J127" s="14">
        <f t="shared" si="68"/>
        <v>516.80000000000007</v>
      </c>
      <c r="K127" s="14"/>
    </row>
    <row r="128" spans="1:11" s="4" customFormat="1" ht="22.5" customHeight="1">
      <c r="A128" s="10" t="s">
        <v>127</v>
      </c>
      <c r="B128" s="10"/>
      <c r="C128" s="10"/>
      <c r="D128" s="10" t="s">
        <v>148</v>
      </c>
      <c r="E128" s="10"/>
      <c r="F128" s="11"/>
      <c r="G128" s="11"/>
      <c r="H128" s="11"/>
      <c r="I128" s="11"/>
      <c r="J128" s="11"/>
      <c r="K128" s="11"/>
    </row>
    <row r="129" spans="1:11" s="4" customFormat="1" ht="22.5" customHeight="1">
      <c r="A129" s="12" t="s">
        <v>259</v>
      </c>
      <c r="B129" s="12" t="s">
        <v>116</v>
      </c>
      <c r="C129" s="12" t="s">
        <v>153</v>
      </c>
      <c r="D129" s="12" t="s">
        <v>340</v>
      </c>
      <c r="E129" s="13" t="s">
        <v>129</v>
      </c>
      <c r="F129" s="14">
        <v>118</v>
      </c>
      <c r="G129" s="14">
        <v>3.88</v>
      </c>
      <c r="H129" s="14">
        <v>8.85</v>
      </c>
      <c r="I129" s="14">
        <f t="shared" ref="I129:I130" si="69">G129+H129</f>
        <v>12.73</v>
      </c>
      <c r="J129" s="14">
        <f t="shared" ref="J129:J130" si="70">F129*I129</f>
        <v>1502.14</v>
      </c>
      <c r="K129" s="14"/>
    </row>
    <row r="130" spans="1:11" s="4" customFormat="1" ht="22.5" customHeight="1">
      <c r="A130" s="12" t="s">
        <v>260</v>
      </c>
      <c r="B130" s="12" t="s">
        <v>113</v>
      </c>
      <c r="C130" s="12" t="s">
        <v>153</v>
      </c>
      <c r="D130" s="12" t="s">
        <v>302</v>
      </c>
      <c r="E130" s="13" t="s">
        <v>129</v>
      </c>
      <c r="F130" s="14">
        <v>118</v>
      </c>
      <c r="G130" s="14">
        <v>0.8</v>
      </c>
      <c r="H130" s="14">
        <v>1.33</v>
      </c>
      <c r="I130" s="14">
        <f t="shared" si="69"/>
        <v>2.13</v>
      </c>
      <c r="J130" s="14">
        <f t="shared" si="70"/>
        <v>251.33999999999997</v>
      </c>
      <c r="K130" s="14"/>
    </row>
    <row r="131" spans="1:11" s="4" customFormat="1" ht="22.5" customHeight="1">
      <c r="A131" s="10" t="s">
        <v>205</v>
      </c>
      <c r="B131" s="10"/>
      <c r="C131" s="10"/>
      <c r="D131" s="10" t="s">
        <v>18</v>
      </c>
      <c r="E131" s="10"/>
      <c r="F131" s="11"/>
      <c r="G131" s="11"/>
      <c r="H131" s="11"/>
      <c r="I131" s="11"/>
      <c r="J131" s="11"/>
      <c r="K131" s="11">
        <f>SUM(J132:J134)</f>
        <v>17463.63</v>
      </c>
    </row>
    <row r="132" spans="1:11" s="4" customFormat="1" ht="22.5" customHeight="1">
      <c r="A132" s="12" t="s">
        <v>74</v>
      </c>
      <c r="B132" s="12" t="s">
        <v>59</v>
      </c>
      <c r="C132" s="12" t="s">
        <v>44</v>
      </c>
      <c r="D132" s="12" t="s">
        <v>111</v>
      </c>
      <c r="E132" s="13" t="s">
        <v>129</v>
      </c>
      <c r="F132" s="14">
        <v>25</v>
      </c>
      <c r="G132" s="14">
        <v>31.6</v>
      </c>
      <c r="H132" s="14">
        <v>124.65</v>
      </c>
      <c r="I132" s="14">
        <f t="shared" ref="I132:I134" si="71">G132+H132</f>
        <v>156.25</v>
      </c>
      <c r="J132" s="14">
        <f t="shared" ref="J132:J134" si="72">F132*I132</f>
        <v>3906.25</v>
      </c>
      <c r="K132" s="14"/>
    </row>
    <row r="133" spans="1:11" s="4" customFormat="1" ht="22.5" customHeight="1">
      <c r="A133" s="12" t="s">
        <v>75</v>
      </c>
      <c r="B133" s="12" t="s">
        <v>61</v>
      </c>
      <c r="C133" s="12" t="s">
        <v>44</v>
      </c>
      <c r="D133" s="12" t="s">
        <v>327</v>
      </c>
      <c r="E133" s="13" t="s">
        <v>129</v>
      </c>
      <c r="F133" s="14">
        <v>19</v>
      </c>
      <c r="G133" s="14">
        <v>52.26</v>
      </c>
      <c r="H133" s="14">
        <v>651.16</v>
      </c>
      <c r="I133" s="14">
        <f t="shared" si="71"/>
        <v>703.42</v>
      </c>
      <c r="J133" s="14">
        <f t="shared" si="72"/>
        <v>13364.98</v>
      </c>
      <c r="K133" s="14"/>
    </row>
    <row r="134" spans="1:11" s="4" customFormat="1" ht="22.5" customHeight="1">
      <c r="A134" s="12" t="s">
        <v>76</v>
      </c>
      <c r="B134" s="12" t="s">
        <v>115</v>
      </c>
      <c r="C134" s="12" t="s">
        <v>153</v>
      </c>
      <c r="D134" s="12" t="s">
        <v>112</v>
      </c>
      <c r="E134" s="13" t="s">
        <v>129</v>
      </c>
      <c r="F134" s="14">
        <v>74</v>
      </c>
      <c r="G134" s="14">
        <v>1.76</v>
      </c>
      <c r="H134" s="14">
        <v>0.84</v>
      </c>
      <c r="I134" s="14">
        <f t="shared" si="71"/>
        <v>2.6</v>
      </c>
      <c r="J134" s="14">
        <f t="shared" si="72"/>
        <v>192.4</v>
      </c>
      <c r="K134" s="14"/>
    </row>
    <row r="135" spans="1:11">
      <c r="A135" s="15"/>
      <c r="B135" s="15"/>
      <c r="C135" s="15"/>
      <c r="D135" s="15"/>
      <c r="E135" s="15"/>
      <c r="F135" s="15"/>
      <c r="G135" s="15"/>
      <c r="H135" s="15"/>
      <c r="I135" s="15" t="s">
        <v>286</v>
      </c>
      <c r="J135" s="15"/>
      <c r="K135" s="16">
        <f>SUM(K6:K134)</f>
        <v>151861.34960000002</v>
      </c>
    </row>
    <row r="136" spans="1:11">
      <c r="A136" s="3"/>
      <c r="B136" s="3"/>
      <c r="C136" s="3"/>
      <c r="D136" s="3"/>
      <c r="E136" s="3"/>
      <c r="F136" s="3"/>
      <c r="G136" s="3"/>
      <c r="H136" s="3"/>
      <c r="I136" s="63"/>
      <c r="J136" s="63"/>
      <c r="K136" s="2"/>
    </row>
    <row r="137" spans="1:11">
      <c r="A137" s="3"/>
      <c r="B137" s="3"/>
      <c r="C137" s="3"/>
      <c r="D137" s="3"/>
      <c r="E137" s="3"/>
      <c r="F137" s="3"/>
      <c r="G137" s="3"/>
      <c r="H137" s="3"/>
      <c r="I137" s="63"/>
      <c r="J137" s="63"/>
      <c r="K137" s="2"/>
    </row>
    <row r="138" spans="1:11">
      <c r="A138" s="18"/>
      <c r="B138" s="19"/>
      <c r="C138" s="20" t="s">
        <v>392</v>
      </c>
      <c r="D138" s="21"/>
      <c r="E138" s="19"/>
      <c r="F138" s="22"/>
      <c r="G138" s="22"/>
      <c r="H138" s="22"/>
      <c r="I138" s="72"/>
      <c r="J138" s="72"/>
      <c r="K138" s="23"/>
    </row>
    <row r="139" spans="1:11" ht="25.5">
      <c r="A139" s="24" t="s">
        <v>393</v>
      </c>
      <c r="B139" s="25"/>
      <c r="C139" s="24" t="s">
        <v>394</v>
      </c>
      <c r="D139" s="26" t="s">
        <v>395</v>
      </c>
      <c r="E139" s="26" t="s">
        <v>396</v>
      </c>
      <c r="F139" s="22"/>
      <c r="G139" s="22"/>
      <c r="H139" s="22"/>
      <c r="I139" s="22"/>
      <c r="J139" s="22"/>
      <c r="K139" s="23"/>
    </row>
    <row r="140" spans="1:11" ht="25.5">
      <c r="A140" s="27">
        <v>1</v>
      </c>
      <c r="B140" s="28"/>
      <c r="C140" s="27" t="s">
        <v>397</v>
      </c>
      <c r="D140" s="29" t="s">
        <v>398</v>
      </c>
      <c r="E140" s="30">
        <v>4.68</v>
      </c>
      <c r="F140" s="22"/>
      <c r="G140" s="22"/>
      <c r="H140" s="22"/>
      <c r="I140" s="22"/>
      <c r="J140" s="22"/>
      <c r="K140" s="23"/>
    </row>
    <row r="141" spans="1:11">
      <c r="A141" s="27">
        <v>2</v>
      </c>
      <c r="B141" s="28"/>
      <c r="C141" s="27" t="s">
        <v>399</v>
      </c>
      <c r="D141" s="29" t="s">
        <v>400</v>
      </c>
      <c r="E141" s="30">
        <v>0.4</v>
      </c>
      <c r="F141" s="22"/>
      <c r="G141" s="22"/>
      <c r="H141" s="22"/>
      <c r="I141" s="22"/>
      <c r="J141" s="22"/>
      <c r="K141" s="23"/>
    </row>
    <row r="142" spans="1:11" ht="25.5">
      <c r="A142" s="27">
        <v>3</v>
      </c>
      <c r="B142" s="28"/>
      <c r="C142" s="27" t="s">
        <v>401</v>
      </c>
      <c r="D142" s="29" t="s">
        <v>402</v>
      </c>
      <c r="E142" s="30">
        <v>1.27</v>
      </c>
      <c r="F142" s="22"/>
      <c r="G142" s="22"/>
      <c r="H142" s="22"/>
      <c r="I142" s="22"/>
      <c r="J142" s="22"/>
      <c r="K142" s="23"/>
    </row>
    <row r="143" spans="1:11">
      <c r="A143" s="27">
        <v>4</v>
      </c>
      <c r="B143" s="28"/>
      <c r="C143" s="27" t="s">
        <v>403</v>
      </c>
      <c r="D143" s="29" t="s">
        <v>404</v>
      </c>
      <c r="E143" s="30">
        <v>0.4</v>
      </c>
      <c r="F143" s="22"/>
      <c r="G143" s="22"/>
      <c r="H143" s="22"/>
      <c r="I143" s="22"/>
      <c r="J143" s="22"/>
      <c r="K143" s="23"/>
    </row>
    <row r="144" spans="1:11" ht="25.5">
      <c r="A144" s="27">
        <v>5</v>
      </c>
      <c r="B144" s="28"/>
      <c r="C144" s="27" t="s">
        <v>405</v>
      </c>
      <c r="D144" s="29" t="s">
        <v>406</v>
      </c>
      <c r="E144" s="30">
        <v>1.23</v>
      </c>
      <c r="F144" s="22"/>
      <c r="G144" s="22"/>
      <c r="H144" s="22"/>
      <c r="I144" s="22"/>
      <c r="J144" s="22"/>
      <c r="K144" s="23"/>
    </row>
    <row r="145" spans="1:11">
      <c r="A145" s="27">
        <v>6</v>
      </c>
      <c r="B145" s="28"/>
      <c r="C145" s="27" t="s">
        <v>407</v>
      </c>
      <c r="D145" s="29" t="s">
        <v>408</v>
      </c>
      <c r="E145" s="30">
        <v>7.4</v>
      </c>
      <c r="F145" s="22"/>
      <c r="G145" s="22"/>
      <c r="H145" s="22"/>
      <c r="I145" s="22"/>
      <c r="J145" s="22"/>
      <c r="K145" s="23"/>
    </row>
    <row r="146" spans="1:11">
      <c r="A146" s="27">
        <v>7</v>
      </c>
      <c r="B146" s="28"/>
      <c r="C146" s="27" t="s">
        <v>409</v>
      </c>
      <c r="D146" s="55" t="s">
        <v>410</v>
      </c>
      <c r="E146" s="30">
        <v>3</v>
      </c>
      <c r="F146" s="22"/>
      <c r="G146" s="22"/>
      <c r="H146" s="22"/>
      <c r="I146" s="22"/>
      <c r="J146" s="22"/>
      <c r="K146" s="23"/>
    </row>
    <row r="147" spans="1:11">
      <c r="A147" s="27">
        <v>8</v>
      </c>
      <c r="B147" s="28"/>
      <c r="C147" s="27" t="s">
        <v>411</v>
      </c>
      <c r="D147" s="56"/>
      <c r="E147" s="30">
        <v>0.65</v>
      </c>
      <c r="F147" s="22"/>
      <c r="G147" s="22"/>
      <c r="H147" s="22"/>
      <c r="I147" s="22"/>
      <c r="J147" s="22"/>
      <c r="K147" s="23"/>
    </row>
    <row r="148" spans="1:11">
      <c r="A148" s="27">
        <v>9</v>
      </c>
      <c r="B148" s="28"/>
      <c r="C148" s="27" t="s">
        <v>412</v>
      </c>
      <c r="D148" s="57"/>
      <c r="E148" s="30">
        <v>3.5</v>
      </c>
      <c r="F148" s="22"/>
      <c r="G148" s="22"/>
      <c r="H148" s="22"/>
      <c r="I148" s="22"/>
      <c r="J148" s="22"/>
      <c r="K148" s="23"/>
    </row>
    <row r="149" spans="1:11">
      <c r="A149" s="27"/>
      <c r="B149" s="28"/>
      <c r="C149" s="31" t="s">
        <v>413</v>
      </c>
      <c r="D149" s="32"/>
      <c r="E149" s="33">
        <f>((((1+(E140+E141+E142+E143)/100)*(1+E144/100)*(1+E145/100))/(1-(E146+E147+E148)/100))-1)*100</f>
        <v>24.996972374798034</v>
      </c>
      <c r="F149" s="22"/>
      <c r="G149" s="22"/>
      <c r="H149" s="22"/>
      <c r="I149" s="22"/>
      <c r="J149" s="22"/>
      <c r="K149" s="23"/>
    </row>
    <row r="150" spans="1:11">
      <c r="A150" s="58" t="s">
        <v>414</v>
      </c>
      <c r="B150" s="58"/>
      <c r="C150" s="58"/>
      <c r="D150" s="58"/>
      <c r="E150" s="34"/>
      <c r="F150" s="22"/>
      <c r="G150" s="22"/>
      <c r="H150" s="22"/>
      <c r="I150" s="22"/>
      <c r="J150" s="22"/>
      <c r="K150" s="23"/>
    </row>
    <row r="151" spans="1:1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2"/>
    </row>
    <row r="152" spans="1:11">
      <c r="A152" s="3"/>
      <c r="B152" s="3"/>
      <c r="C152" s="3"/>
      <c r="D152" s="3"/>
      <c r="E152" s="3"/>
      <c r="F152" s="3"/>
      <c r="G152" s="3"/>
      <c r="H152" s="3"/>
      <c r="I152" s="63"/>
      <c r="J152" s="63"/>
      <c r="K152" s="2"/>
    </row>
    <row r="153" spans="1:11" ht="39.950000000000003" customHeight="1">
      <c r="A153" s="61" t="s">
        <v>415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</row>
    <row r="154" spans="1:11" ht="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39.950000000000003" customHeight="1">
      <c r="A155" s="61" t="s">
        <v>227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</row>
  </sheetData>
  <mergeCells count="23">
    <mergeCell ref="A155:K155"/>
    <mergeCell ref="A2:C2"/>
    <mergeCell ref="A153:K153"/>
    <mergeCell ref="I136:J136"/>
    <mergeCell ref="I137:J137"/>
    <mergeCell ref="I152:J152"/>
    <mergeCell ref="A3:K3"/>
    <mergeCell ref="A4:A5"/>
    <mergeCell ref="B4:B5"/>
    <mergeCell ref="C4:C5"/>
    <mergeCell ref="D4:D5"/>
    <mergeCell ref="E4:E5"/>
    <mergeCell ref="F4:F5"/>
    <mergeCell ref="G4:I4"/>
    <mergeCell ref="J4:K4"/>
    <mergeCell ref="I138:J138"/>
    <mergeCell ref="D146:D148"/>
    <mergeCell ref="A150:D150"/>
    <mergeCell ref="A1:D1"/>
    <mergeCell ref="E1:F1"/>
    <mergeCell ref="G1:K1"/>
    <mergeCell ref="E2:F2"/>
    <mergeCell ref="G2:K2"/>
  </mergeCells>
  <pageMargins left="0.7" right="0.7" top="0.75" bottom="0.75" header="0.3" footer="0.3"/>
  <pageSetup paperSize="9" scale="56" fitToHeight="0" orientation="portrait" r:id="rId1"/>
  <rowBreaks count="2" manualBreakCount="2">
    <brk id="92" max="10" man="1"/>
    <brk id="1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="60" zoomScaleNormal="100" workbookViewId="0">
      <selection activeCell="H33" sqref="H33"/>
    </sheetView>
  </sheetViews>
  <sheetFormatPr defaultRowHeight="15"/>
  <cols>
    <col min="2" max="2" width="18.42578125" customWidth="1"/>
    <col min="6" max="6" width="10.5703125" bestFit="1" customWidth="1"/>
  </cols>
  <sheetData>
    <row r="1" spans="1:6" s="35" customFormat="1" ht="15.75" customHeight="1">
      <c r="A1" s="76" t="s">
        <v>416</v>
      </c>
      <c r="B1" s="77"/>
      <c r="C1" s="77"/>
      <c r="D1" s="77"/>
      <c r="E1" s="77"/>
      <c r="F1" s="78"/>
    </row>
    <row r="2" spans="1:6" s="35" customFormat="1" ht="15" customHeight="1">
      <c r="A2" s="79"/>
      <c r="B2" s="80"/>
      <c r="C2" s="80"/>
      <c r="D2" s="80"/>
      <c r="E2" s="80"/>
      <c r="F2" s="36"/>
    </row>
    <row r="3" spans="1:6" s="40" customFormat="1" ht="18" customHeight="1">
      <c r="A3" s="37" t="s">
        <v>417</v>
      </c>
      <c r="B3" s="38" t="s">
        <v>418</v>
      </c>
      <c r="C3" s="38" t="s">
        <v>419</v>
      </c>
      <c r="D3" s="38" t="s">
        <v>420</v>
      </c>
      <c r="E3" s="38" t="s">
        <v>421</v>
      </c>
      <c r="F3" s="39" t="s">
        <v>413</v>
      </c>
    </row>
    <row r="4" spans="1:6" s="42" customFormat="1" ht="17.25" customHeight="1">
      <c r="A4" s="74">
        <v>1</v>
      </c>
      <c r="B4" s="75" t="str">
        <f>ORÇAMENTO!D6</f>
        <v>SERVIÇOS PRELIMINARES</v>
      </c>
      <c r="C4" s="41">
        <v>0.5</v>
      </c>
      <c r="D4" s="41">
        <v>0.3</v>
      </c>
      <c r="E4" s="41">
        <v>0.2</v>
      </c>
      <c r="F4" s="41">
        <f>SUM(C4:E4)</f>
        <v>1</v>
      </c>
    </row>
    <row r="5" spans="1:6" s="42" customFormat="1" ht="18" customHeight="1">
      <c r="A5" s="74"/>
      <c r="B5" s="75"/>
      <c r="C5" s="43">
        <f>C4*$F$5</f>
        <v>17432.925000000003</v>
      </c>
      <c r="D5" s="43">
        <f>D4*$F$5</f>
        <v>10459.755000000001</v>
      </c>
      <c r="E5" s="43">
        <f>E4*$F$5</f>
        <v>6973.1700000000019</v>
      </c>
      <c r="F5" s="44">
        <f>ORÇAMENTO!K6</f>
        <v>34865.850000000006</v>
      </c>
    </row>
    <row r="6" spans="1:6" s="42" customFormat="1" ht="14.25" customHeight="1">
      <c r="A6" s="74">
        <v>2</v>
      </c>
      <c r="B6" s="75" t="str">
        <f>ORÇAMENTO!D17</f>
        <v>MOVIMENTOS DE TERRA / DEMOLIÇÕES</v>
      </c>
      <c r="C6" s="41">
        <v>1</v>
      </c>
      <c r="D6" s="41">
        <v>0</v>
      </c>
      <c r="E6" s="41">
        <v>0</v>
      </c>
      <c r="F6" s="41">
        <f>SUM(C6:E6)</f>
        <v>1</v>
      </c>
    </row>
    <row r="7" spans="1:6" s="42" customFormat="1" ht="14.25" customHeight="1">
      <c r="A7" s="74"/>
      <c r="B7" s="75"/>
      <c r="C7" s="43">
        <f>C6*$F$7</f>
        <v>4702.6539999999995</v>
      </c>
      <c r="D7" s="43">
        <f>D6*$F$7</f>
        <v>0</v>
      </c>
      <c r="E7" s="43">
        <f>E6*$F$7</f>
        <v>0</v>
      </c>
      <c r="F7" s="44">
        <f>ORÇAMENTO!K17</f>
        <v>4702.6539999999995</v>
      </c>
    </row>
    <row r="8" spans="1:6" s="45" customFormat="1" ht="18" customHeight="1">
      <c r="A8" s="74">
        <v>3</v>
      </c>
      <c r="B8" s="75" t="str">
        <f>ORÇAMENTO!D27</f>
        <v>INFRAESTRUTURA / FUNDAÇÕES</v>
      </c>
      <c r="C8" s="41">
        <v>1</v>
      </c>
      <c r="D8" s="41">
        <v>0</v>
      </c>
      <c r="E8" s="41">
        <v>0</v>
      </c>
      <c r="F8" s="41">
        <f>SUM(C8:E8)</f>
        <v>1</v>
      </c>
    </row>
    <row r="9" spans="1:6" s="45" customFormat="1" ht="16.5" customHeight="1">
      <c r="A9" s="74"/>
      <c r="B9" s="75"/>
      <c r="C9" s="43">
        <f>C8*$F$9</f>
        <v>6753.13</v>
      </c>
      <c r="D9" s="43">
        <f>D8*$F$9</f>
        <v>0</v>
      </c>
      <c r="E9" s="43">
        <f>E8*$F$9</f>
        <v>0</v>
      </c>
      <c r="F9" s="44">
        <f>ORÇAMENTO!K27</f>
        <v>6753.13</v>
      </c>
    </row>
    <row r="10" spans="1:6" s="45" customFormat="1" ht="16.5" customHeight="1">
      <c r="A10" s="74">
        <v>4</v>
      </c>
      <c r="B10" s="75" t="str">
        <f>ORÇAMENTO!D31</f>
        <v>SUPRAESTRUTURA</v>
      </c>
      <c r="C10" s="41">
        <v>0.7</v>
      </c>
      <c r="D10" s="41">
        <v>0.3</v>
      </c>
      <c r="E10" s="41">
        <v>0</v>
      </c>
      <c r="F10" s="41">
        <f>SUM(D10:E10)</f>
        <v>0.3</v>
      </c>
    </row>
    <row r="11" spans="1:6" s="45" customFormat="1" ht="15.75" customHeight="1">
      <c r="A11" s="74"/>
      <c r="B11" s="75"/>
      <c r="C11" s="43">
        <f>C10*$F$11</f>
        <v>4251.3015999999998</v>
      </c>
      <c r="D11" s="43">
        <f>D10*$F$11</f>
        <v>1821.9863999999998</v>
      </c>
      <c r="E11" s="43">
        <f>E10*$F$11</f>
        <v>0</v>
      </c>
      <c r="F11" s="44">
        <f>ORÇAMENTO!K31</f>
        <v>6073.2879999999996</v>
      </c>
    </row>
    <row r="12" spans="1:6" s="45" customFormat="1" ht="15" customHeight="1">
      <c r="A12" s="74">
        <v>5</v>
      </c>
      <c r="B12" s="75" t="str">
        <f>ORÇAMENTO!D34</f>
        <v>ALVENARIA / VEDAÇÃO</v>
      </c>
      <c r="C12" s="41">
        <v>0.3</v>
      </c>
      <c r="D12" s="41">
        <v>0.7</v>
      </c>
      <c r="E12" s="41">
        <v>0</v>
      </c>
      <c r="F12" s="41">
        <f>SUM(C12:E12)</f>
        <v>1</v>
      </c>
    </row>
    <row r="13" spans="1:6" s="45" customFormat="1" ht="15.75" customHeight="1">
      <c r="A13" s="74"/>
      <c r="B13" s="75"/>
      <c r="C13" s="43">
        <f>C12*$F$13</f>
        <v>3581.5292999999997</v>
      </c>
      <c r="D13" s="43">
        <f>D12*$F$13</f>
        <v>8356.9016999999985</v>
      </c>
      <c r="E13" s="43">
        <f>E12*$F$13</f>
        <v>0</v>
      </c>
      <c r="F13" s="44">
        <f>ORÇAMENTO!K34</f>
        <v>11938.430999999999</v>
      </c>
    </row>
    <row r="14" spans="1:6" s="45" customFormat="1" ht="15.75" customHeight="1">
      <c r="A14" s="74">
        <v>6</v>
      </c>
      <c r="B14" s="75" t="str">
        <f>ORÇAMENTO!D39</f>
        <v>ESQUADRIAS</v>
      </c>
      <c r="C14" s="41">
        <v>0</v>
      </c>
      <c r="D14" s="41">
        <v>0.1</v>
      </c>
      <c r="E14" s="41">
        <v>0.9</v>
      </c>
      <c r="F14" s="41">
        <f>SUM(C14:E14)</f>
        <v>1</v>
      </c>
    </row>
    <row r="15" spans="1:6" s="45" customFormat="1" ht="15.75" customHeight="1">
      <c r="A15" s="74"/>
      <c r="B15" s="75"/>
      <c r="C15" s="43">
        <f>C14*$F$15</f>
        <v>0</v>
      </c>
      <c r="D15" s="43">
        <f>D14*$F$15</f>
        <v>983.76816000000008</v>
      </c>
      <c r="E15" s="43">
        <f>E14*$F$15</f>
        <v>8853.9134400000003</v>
      </c>
      <c r="F15" s="44">
        <f>ORÇAMENTO!K39</f>
        <v>9837.6815999999999</v>
      </c>
    </row>
    <row r="16" spans="1:6" s="45" customFormat="1" ht="14.25" customHeight="1">
      <c r="A16" s="74">
        <v>7</v>
      </c>
      <c r="B16" s="75" t="str">
        <f>ORÇAMENTO!D48</f>
        <v>COBERTURA</v>
      </c>
      <c r="C16" s="41">
        <v>0</v>
      </c>
      <c r="D16" s="41">
        <v>0.7</v>
      </c>
      <c r="E16" s="41">
        <v>0.3</v>
      </c>
      <c r="F16" s="46">
        <f>SUM(C16:E16)</f>
        <v>1</v>
      </c>
    </row>
    <row r="17" spans="1:6" s="45" customFormat="1" ht="15.75" customHeight="1">
      <c r="A17" s="74"/>
      <c r="B17" s="75"/>
      <c r="C17" s="43">
        <f>C16*$F$17</f>
        <v>0</v>
      </c>
      <c r="D17" s="43">
        <f>D16*$F$17</f>
        <v>5480.985999999999</v>
      </c>
      <c r="E17" s="43">
        <f>E16*$F$17</f>
        <v>2348.9939999999997</v>
      </c>
      <c r="F17" s="44">
        <f>ORÇAMENTO!K48</f>
        <v>7829.98</v>
      </c>
    </row>
    <row r="18" spans="1:6" s="45" customFormat="1" ht="15" customHeight="1">
      <c r="A18" s="74">
        <v>8</v>
      </c>
      <c r="B18" s="75" t="str">
        <f>ORÇAMENTO!D54</f>
        <v>INSTALAÇÕES ELÉTRICAS / SPDA</v>
      </c>
      <c r="C18" s="41">
        <v>0</v>
      </c>
      <c r="D18" s="41">
        <v>0.5</v>
      </c>
      <c r="E18" s="41">
        <v>0.5</v>
      </c>
      <c r="F18" s="41">
        <f>SUM(C18:E18)</f>
        <v>1</v>
      </c>
    </row>
    <row r="19" spans="1:6" s="45" customFormat="1" ht="17.25" customHeight="1">
      <c r="A19" s="74"/>
      <c r="B19" s="75"/>
      <c r="C19" s="43">
        <f>C18*$F$19</f>
        <v>0</v>
      </c>
      <c r="D19" s="43">
        <f>D18*$F$19</f>
        <v>3533.26</v>
      </c>
      <c r="E19" s="43">
        <f>E18*$F$19</f>
        <v>3533.26</v>
      </c>
      <c r="F19" s="44">
        <f>ORÇAMENTO!K54</f>
        <v>7066.52</v>
      </c>
    </row>
    <row r="20" spans="1:6" s="45" customFormat="1" ht="15" customHeight="1">
      <c r="A20" s="74">
        <v>9</v>
      </c>
      <c r="B20" s="75" t="str">
        <f>ORÇAMENTO!D71</f>
        <v>INSTALAÇÕES HIDRÁULICAS E SANITÁRIAS</v>
      </c>
      <c r="C20" s="41">
        <v>0</v>
      </c>
      <c r="D20" s="41">
        <v>0.6</v>
      </c>
      <c r="E20" s="41">
        <v>0.4</v>
      </c>
      <c r="F20" s="41">
        <f>SUM(C20:E20)</f>
        <v>1</v>
      </c>
    </row>
    <row r="21" spans="1:6" s="45" customFormat="1" ht="18" customHeight="1">
      <c r="A21" s="74"/>
      <c r="B21" s="75"/>
      <c r="C21" s="43">
        <f>C20*$F$21</f>
        <v>0</v>
      </c>
      <c r="D21" s="43">
        <f>D20*$F$21</f>
        <v>6447.402</v>
      </c>
      <c r="E21" s="43">
        <f>E20*$F$21</f>
        <v>4298.268</v>
      </c>
      <c r="F21" s="44">
        <f>ORÇAMENTO!K71</f>
        <v>10745.67</v>
      </c>
    </row>
    <row r="22" spans="1:6" s="45" customFormat="1" ht="17.25" customHeight="1">
      <c r="A22" s="74">
        <v>10</v>
      </c>
      <c r="B22" s="75" t="str">
        <f>ORÇAMENTO!D98</f>
        <v>INSTALAÇÕES DE COMBATE A INCÊNDIO</v>
      </c>
      <c r="C22" s="41">
        <v>0</v>
      </c>
      <c r="D22" s="41">
        <v>0</v>
      </c>
      <c r="E22" s="41">
        <v>1</v>
      </c>
      <c r="F22" s="41">
        <f>SUM(C22:E22)</f>
        <v>1</v>
      </c>
    </row>
    <row r="23" spans="1:6" s="45" customFormat="1" ht="18" customHeight="1">
      <c r="A23" s="74"/>
      <c r="B23" s="75"/>
      <c r="C23" s="43">
        <f>C22*$F$23</f>
        <v>0</v>
      </c>
      <c r="D23" s="43">
        <f>D22*$F$23</f>
        <v>0</v>
      </c>
      <c r="E23" s="43">
        <f>E22*$F$23</f>
        <v>672</v>
      </c>
      <c r="F23" s="44">
        <f>ORÇAMENTO!K98</f>
        <v>672</v>
      </c>
    </row>
    <row r="24" spans="1:6" s="45" customFormat="1" ht="16.5" customHeight="1">
      <c r="A24" s="74">
        <v>11</v>
      </c>
      <c r="B24" s="75" t="str">
        <f>ORÇAMENTO!D102</f>
        <v>REVESTIMENTOS</v>
      </c>
      <c r="C24" s="41">
        <v>0</v>
      </c>
      <c r="D24" s="41">
        <v>0.6</v>
      </c>
      <c r="E24" s="41">
        <v>0.4</v>
      </c>
      <c r="F24" s="41">
        <f>SUM(C24:E24)</f>
        <v>1</v>
      </c>
    </row>
    <row r="25" spans="1:6" s="45" customFormat="1" ht="18" customHeight="1">
      <c r="A25" s="74"/>
      <c r="B25" s="75"/>
      <c r="C25" s="43">
        <f>C24*$F$25</f>
        <v>0</v>
      </c>
      <c r="D25" s="43">
        <f>D24*$F$25</f>
        <v>16556.277000000002</v>
      </c>
      <c r="E25" s="43">
        <f>E24*$F$25</f>
        <v>11037.518000000002</v>
      </c>
      <c r="F25" s="44">
        <f>ORÇAMENTO!K102</f>
        <v>27593.795000000002</v>
      </c>
    </row>
    <row r="26" spans="1:6" s="45" customFormat="1" ht="17.25" customHeight="1">
      <c r="A26" s="74">
        <v>12</v>
      </c>
      <c r="B26" s="75" t="str">
        <f>ORÇAMENTO!D120</f>
        <v>VIDROS</v>
      </c>
      <c r="C26" s="41">
        <v>0</v>
      </c>
      <c r="D26" s="41">
        <v>0</v>
      </c>
      <c r="E26" s="41">
        <v>1</v>
      </c>
      <c r="F26" s="41">
        <f>SUM(C26:E26)</f>
        <v>1</v>
      </c>
    </row>
    <row r="27" spans="1:6" s="45" customFormat="1" ht="16.5" customHeight="1">
      <c r="A27" s="74"/>
      <c r="B27" s="75"/>
      <c r="C27" s="47">
        <f>C26*$F$27</f>
        <v>0</v>
      </c>
      <c r="D27" s="43">
        <f>D26*$F$27</f>
        <v>0</v>
      </c>
      <c r="E27" s="43">
        <f>E26*$F$27</f>
        <v>1091.97</v>
      </c>
      <c r="F27" s="44">
        <f>ORÇAMENTO!K120</f>
        <v>1091.97</v>
      </c>
    </row>
    <row r="28" spans="1:6" s="45" customFormat="1" ht="16.5" customHeight="1">
      <c r="A28" s="74">
        <v>13</v>
      </c>
      <c r="B28" s="75" t="str">
        <f>ORÇAMENTO!D122</f>
        <v>PINTURA</v>
      </c>
      <c r="C28" s="41">
        <v>0</v>
      </c>
      <c r="D28" s="41">
        <v>0</v>
      </c>
      <c r="E28" s="41">
        <v>1</v>
      </c>
      <c r="F28" s="41">
        <f>SUM(C28:E28)</f>
        <v>1</v>
      </c>
    </row>
    <row r="29" spans="1:6" s="45" customFormat="1" ht="15.75" customHeight="1">
      <c r="A29" s="74"/>
      <c r="B29" s="75"/>
      <c r="C29" s="43">
        <f>C28*$F$29</f>
        <v>0</v>
      </c>
      <c r="D29" s="43">
        <f>D28*$F$29</f>
        <v>0</v>
      </c>
      <c r="E29" s="43">
        <f>E28*$F$29</f>
        <v>5226.7500000000009</v>
      </c>
      <c r="F29" s="44">
        <f>ORÇAMENTO!K122</f>
        <v>5226.7500000000009</v>
      </c>
    </row>
    <row r="30" spans="1:6" s="45" customFormat="1" ht="16.5" customHeight="1">
      <c r="A30" s="74">
        <v>14</v>
      </c>
      <c r="B30" s="75" t="str">
        <f>ORÇAMENTO!D131</f>
        <v>SERVIÇOS COMPLEMENTARES</v>
      </c>
      <c r="C30" s="48">
        <v>0</v>
      </c>
      <c r="D30" s="48">
        <v>0.1</v>
      </c>
      <c r="E30" s="48">
        <v>0.9</v>
      </c>
      <c r="F30" s="49">
        <f>SUM(C30:E30)</f>
        <v>1</v>
      </c>
    </row>
    <row r="31" spans="1:6" s="45" customFormat="1" ht="17.25" customHeight="1">
      <c r="A31" s="74"/>
      <c r="B31" s="75"/>
      <c r="C31" s="43">
        <f>C30*$F$31</f>
        <v>0</v>
      </c>
      <c r="D31" s="43">
        <f>D30*$F$31</f>
        <v>1746.3630000000003</v>
      </c>
      <c r="E31" s="43">
        <f>E30*$F$31</f>
        <v>15717.267000000002</v>
      </c>
      <c r="F31" s="44">
        <f>ORÇAMENTO!K131</f>
        <v>17463.63</v>
      </c>
    </row>
    <row r="32" spans="1:6" s="45" customFormat="1" ht="16.5" customHeight="1">
      <c r="A32" s="50"/>
      <c r="B32" s="50"/>
      <c r="C32" s="51">
        <f>C5+C7+C9+C11+C13+C15+C17+C19+C21+C23+C25+C27+C29+C31</f>
        <v>36721.539900000003</v>
      </c>
      <c r="D32" s="51">
        <f>D5+D7+D9+D11+D13+D15+D17+D19+D21+D23+D25+D27+D29+D31</f>
        <v>55386.699260000001</v>
      </c>
      <c r="E32" s="51">
        <f>E5+E7+E9+E11+E13+E15+E17+E19+E21+E23+E25+E27+E29+E31</f>
        <v>59753.110440000004</v>
      </c>
      <c r="F32" s="51">
        <f>F5+F7+F9+F11+F13+F15+F17+F19+F21+F23+F25+F27+F29+F31</f>
        <v>151861.34960000002</v>
      </c>
    </row>
    <row r="33" spans="1:6" s="45" customFormat="1" ht="16.5" customHeight="1">
      <c r="A33" s="73" t="s">
        <v>422</v>
      </c>
      <c r="B33" s="73"/>
      <c r="C33" s="52"/>
      <c r="D33" s="53"/>
      <c r="E33" s="53"/>
      <c r="F33" s="54">
        <f>F32</f>
        <v>151861.34960000002</v>
      </c>
    </row>
  </sheetData>
  <mergeCells count="31">
    <mergeCell ref="A1:F1"/>
    <mergeCell ref="A2:E2"/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33:B33"/>
    <mergeCell ref="A26:A27"/>
    <mergeCell ref="B26:B27"/>
    <mergeCell ref="A28:A29"/>
    <mergeCell ref="B28:B29"/>
    <mergeCell ref="A30:A31"/>
    <mergeCell ref="B30:B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</vt:lpstr>
      <vt:lpstr>ORÇAMENTO!Area_de_impressao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cp:lastPrinted>2018-08-23T11:20:53Z</cp:lastPrinted>
  <dcterms:created xsi:type="dcterms:W3CDTF">2018-08-22T10:27:10Z</dcterms:created>
  <dcterms:modified xsi:type="dcterms:W3CDTF">2018-08-23T11:26:41Z</dcterms:modified>
</cp:coreProperties>
</file>