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CCNE\COBERTURA P17 AUDITORIO\LICITAÇÃO\"/>
    </mc:Choice>
  </mc:AlternateContent>
  <bookViews>
    <workbookView xWindow="0" yWindow="0" windowWidth="28800" windowHeight="12045"/>
  </bookViews>
  <sheets>
    <sheet name="ORÇAMENTO" sheetId="1" r:id="rId1"/>
    <sheet name="CRONOGRAMA " sheetId="2" r:id="rId2"/>
  </sheets>
  <calcPr calcId="152511"/>
</workbook>
</file>

<file path=xl/calcChain.xml><?xml version="1.0" encoding="utf-8"?>
<calcChain xmlns="http://schemas.openxmlformats.org/spreadsheetml/2006/main">
  <c r="D18" i="2" l="1"/>
  <c r="C18" i="2"/>
  <c r="E18" i="2"/>
  <c r="D15" i="2"/>
  <c r="C15" i="2"/>
  <c r="E15" i="2"/>
  <c r="B14" i="2"/>
  <c r="E14" i="2"/>
  <c r="I43" i="1" l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K33" i="1" s="1"/>
  <c r="E59" i="1" l="1"/>
  <c r="K31" i="1"/>
  <c r="E13" i="2" s="1"/>
  <c r="I45" i="1"/>
  <c r="J45" i="1" s="1"/>
  <c r="K44" i="1" s="1"/>
  <c r="E17" i="2" s="1"/>
  <c r="I32" i="1"/>
  <c r="J32" i="1" s="1"/>
  <c r="I30" i="1"/>
  <c r="J30" i="1" s="1"/>
  <c r="I29" i="1"/>
  <c r="J29" i="1" s="1"/>
  <c r="I28" i="1"/>
  <c r="J2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/>
  <c r="I26" i="1"/>
  <c r="J26" i="1" s="1"/>
  <c r="I18" i="1"/>
  <c r="J18" i="1" s="1"/>
  <c r="I16" i="1"/>
  <c r="J16" i="1" s="1"/>
  <c r="I15" i="1"/>
  <c r="J15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7" i="1"/>
  <c r="J7" i="1" s="1"/>
  <c r="B16" i="2"/>
  <c r="B12" i="2"/>
  <c r="B10" i="2"/>
  <c r="B8" i="2"/>
  <c r="B6" i="2"/>
  <c r="B4" i="2"/>
  <c r="E16" i="2"/>
  <c r="E12" i="2"/>
  <c r="E10" i="2"/>
  <c r="E8" i="2"/>
  <c r="E6" i="2"/>
  <c r="E4" i="2"/>
  <c r="D17" i="2" l="1"/>
  <c r="K14" i="1"/>
  <c r="E7" i="2" s="1"/>
  <c r="C7" i="2" s="1"/>
  <c r="K27" i="1"/>
  <c r="E11" i="2" s="1"/>
  <c r="K6" i="1"/>
  <c r="K46" i="1" s="1"/>
  <c r="K17" i="1"/>
  <c r="E9" i="2" s="1"/>
  <c r="D9" i="2" s="1"/>
  <c r="C11" i="2"/>
  <c r="D11" i="2"/>
  <c r="C17" i="2"/>
  <c r="C13" i="2"/>
  <c r="D13" i="2"/>
  <c r="D7" i="2" l="1"/>
  <c r="E5" i="2"/>
  <c r="C9" i="2"/>
  <c r="D5" i="2" l="1"/>
  <c r="C5" i="2"/>
  <c r="E19" i="2"/>
</calcChain>
</file>

<file path=xl/sharedStrings.xml><?xml version="1.0" encoding="utf-8"?>
<sst xmlns="http://schemas.openxmlformats.org/spreadsheetml/2006/main" count="232" uniqueCount="177">
  <si>
    <t>72107</t>
  </si>
  <si>
    <t>1.1</t>
  </si>
  <si>
    <t>91790</t>
  </si>
  <si>
    <t>1.2</t>
  </si>
  <si>
    <t>ALGEROZ EM CHAPA DE ACO GALVANIZADO NUMERO 24, DESENVOLVIMENTO DE 25CM</t>
  </si>
  <si>
    <t>1.3</t>
  </si>
  <si>
    <t>1.4</t>
  </si>
  <si>
    <t>1.5</t>
  </si>
  <si>
    <t>1.6</t>
  </si>
  <si>
    <t>1.7</t>
  </si>
  <si>
    <t>1</t>
  </si>
  <si>
    <t>2</t>
  </si>
  <si>
    <t>3</t>
  </si>
  <si>
    <t>4</t>
  </si>
  <si>
    <t>5</t>
  </si>
  <si>
    <t>6</t>
  </si>
  <si>
    <t>89580</t>
  </si>
  <si>
    <t>Próprio</t>
  </si>
  <si>
    <t>PLACA DE OBRA EM CHAPA DE ACO GALVANIZADO</t>
  </si>
  <si>
    <t>H</t>
  </si>
  <si>
    <t>023716</t>
  </si>
  <si>
    <t>M</t>
  </si>
  <si>
    <t>TAPUME DE CHAPA DE MADEIRA COMPENSADA, E= 6MM, COM PINTURA A CAL E REAPROVEITAMENTO DE 2X</t>
  </si>
  <si>
    <t>SBC (040328) - ESTRUTURA METALICA ACO TRELICADO DUPLA, 9,00X0,40 -MATERIAL, MONTAGEM E INSTALACAO, COM BANZO SUPERIOR E INFERIOR EM PERFIL U 75X40X2,65, DIAGONAIS E MONTANTES EM PERFIL U 68X30X2,65 E LIGAÇÃO EM BARRA CHATA 1.1/4X1/8</t>
  </si>
  <si>
    <t>72285</t>
  </si>
  <si>
    <t>MES</t>
  </si>
  <si>
    <t>Banco</t>
  </si>
  <si>
    <t>KG</t>
  </si>
  <si>
    <t>LIMPEZA FINAL DA OBRA</t>
  </si>
  <si>
    <t>9537</t>
  </si>
  <si>
    <t>SBC (040328) - ESTRUTURA METALICA TUBO RETANGULAR 80X40X2,65 -MATERIAL, MONTAGEM E INSTALACAO</t>
  </si>
  <si>
    <t>PROJETO ESTRUTURAL</t>
  </si>
  <si>
    <t>M. O.</t>
  </si>
  <si>
    <t>SBC (040328) - ESTRUTURA METALICA ACO TRELICADO SIMPLES, 9,00X0,40 -MATERIAL, MONTAGEM E INSTALACAO, COM BANZO SUPERIOR E INFERIOR EM PERFIL U 100X50X3, DIAGONAIS E MONTANTES EM PERFIL U 92X30X2,65</t>
  </si>
  <si>
    <t>m²</t>
  </si>
  <si>
    <t>m³</t>
  </si>
  <si>
    <t>SBC</t>
  </si>
  <si>
    <t>Und</t>
  </si>
  <si>
    <t>SERVIÇOS PRELIMINARES</t>
  </si>
  <si>
    <t>PINTURA</t>
  </si>
  <si>
    <t xml:space="preserve">SINAPI - 05/2018 - RS
ORSE - 03/2018 - SE
SBC - 06/2018 - RS
</t>
  </si>
  <si>
    <t>SINAPI</t>
  </si>
  <si>
    <t>ESGOTO PLUVIAL</t>
  </si>
  <si>
    <t>Descrição</t>
  </si>
  <si>
    <t>REMOCAO DE ENTULHO DE OBRA PARA ATERRO LICENCIADO</t>
  </si>
  <si>
    <t>0,0% - Não Desonerada</t>
  </si>
  <si>
    <t>73616</t>
  </si>
  <si>
    <t>1.003</t>
  </si>
  <si>
    <t>Código</t>
  </si>
  <si>
    <t>(COMPOSIÇÃO REPRESENTATIVA) DO SERVIÇO DE INSTALAÇÃO DE TUBOS DE PVC, SÉRIE R, ÁGUA PLUVIAL, DN 100 MM (INSTALADO EM RAMAL DE ENCAMINHAMENTO, OU CONDUTORES VERTICAIS), INCLUSIVE CONEXÕES, CORTES E FIXAÇÕES, PARA PRÉDIOS. AF_10/2015_P</t>
  </si>
  <si>
    <t>UN</t>
  </si>
  <si>
    <t>CAIXA DE AREIA 40X40X40CM EM ALVENARIA - EXECUÇÃO</t>
  </si>
  <si>
    <t>94216</t>
  </si>
  <si>
    <t>_______________________________________________________________
Pedro
Engenheiro Civil</t>
  </si>
  <si>
    <t>SINAPI (94295) - MESTRE DE OBRAS COM ENCARGOS COMPLEMENTARES</t>
  </si>
  <si>
    <t>Total</t>
  </si>
  <si>
    <t>94228</t>
  </si>
  <si>
    <t>9.104</t>
  </si>
  <si>
    <t>9.105</t>
  </si>
  <si>
    <t>9.106</t>
  </si>
  <si>
    <t>9.107</t>
  </si>
  <si>
    <t>9.109</t>
  </si>
  <si>
    <t>Cobertura auditório Prédio 17 - CCNE</t>
  </si>
  <si>
    <t>SBC (040328) - ESTRUTURA METALICA ACO TRELICADO SIMPLES, 8,30X0,40 -MATERIAL, MONTAGEM E INSTALACAO, COM BANZO SUPERIOR E INFERIOR EM PERFIL U 100X50X3, DIAGONAIS E MONTANTES EM PERFIL U 92X30X2,65</t>
  </si>
  <si>
    <t>9.110</t>
  </si>
  <si>
    <t>SINAPI (94216) - TELHAMENTO COM TELHA TRANSLUCIDA E = 0,8 MM, COM ATÉ 2 ÁGUAS, INSTALADA. AF_06/2016</t>
  </si>
  <si>
    <t>COBERTURA</t>
  </si>
  <si>
    <t>ENGENHEIRO CIVIL DE OBRA JUNIOR COM ENCARGOS COMPLEMENTARES</t>
  </si>
  <si>
    <t>Encargos Sociais</t>
  </si>
  <si>
    <t>Descrição do Orçamento</t>
  </si>
  <si>
    <t>Quant.</t>
  </si>
  <si>
    <t>Totais -&gt;</t>
  </si>
  <si>
    <t>4.1</t>
  </si>
  <si>
    <t>4.2</t>
  </si>
  <si>
    <t>4.3</t>
  </si>
  <si>
    <t>mês</t>
  </si>
  <si>
    <t>Valor Unit com BDI</t>
  </si>
  <si>
    <t>SINAPI (74145/001) - PINTURA ESMALTE FOSCO, DUAS DEMAOS, SOBRE SUPERFICIE METALICA, INCLUSO DUAS DEMÃOS DE FUNDO ANTICORROSIVO. UTILIZACAO DE REVOLVER ( AR-COMPRIMIDO).</t>
  </si>
  <si>
    <t>74220/001</t>
  </si>
  <si>
    <t>Item</t>
  </si>
  <si>
    <t>TUBO PVC, SÉRIE R, ÁGUA PLUVIAL, DN 150 MM, FORNECIDO E INSTALADO, DE ÁGUAS PLUVIAIS. AF_12/2014</t>
  </si>
  <si>
    <t>B.D.I.</t>
  </si>
  <si>
    <t>74209/001</t>
  </si>
  <si>
    <t>3.1</t>
  </si>
  <si>
    <t>3.2</t>
  </si>
  <si>
    <t>3.3</t>
  </si>
  <si>
    <t>3.4</t>
  </si>
  <si>
    <t>3.5</t>
  </si>
  <si>
    <t>3.6</t>
  </si>
  <si>
    <t>3.7</t>
  </si>
  <si>
    <t>3.9</t>
  </si>
  <si>
    <t>CÓPIAS E DESPESAS LEGAIS</t>
  </si>
  <si>
    <t>Planilha Orçamentária Sintética</t>
  </si>
  <si>
    <t>9.059</t>
  </si>
  <si>
    <t>Bancos Utilizados</t>
  </si>
  <si>
    <t>TELHAMENTO COM TELHA METÁLICA TERMOACÚSTICA 3 CAMADAS, E = 30 MM, COR BRANCA, COM ATÉ 2 ÁGUAS, INCLUSO IÇAMENTO. AF_06/2016</t>
  </si>
  <si>
    <t>CALHA EM CHAPA DE AÇO GALVANIZADO NÚMERO 24, DESENVOLVIMENTO DE 50 CM, INCLUSO TRANSPORTE VERTICAL. AF_06/2016</t>
  </si>
  <si>
    <t>SBC (040328) - ESTRUTURA METALICA TUBO QUADRADO 100X100X3 -MATERIAL, MONTAGEM E INSTALACAO</t>
  </si>
  <si>
    <t xml:space="preserve">25,00%
</t>
  </si>
  <si>
    <t>DEMOLICAO DE CONCRETO SIMPLES</t>
  </si>
  <si>
    <t>1.10</t>
  </si>
  <si>
    <t>SERVIÇOS PRELIMINARES/TÉCNICOS</t>
  </si>
  <si>
    <t>90777</t>
  </si>
  <si>
    <t>MAT</t>
  </si>
  <si>
    <t>1.30</t>
  </si>
  <si>
    <t>SBC (011039) - EQUIPE DE OBRA-LIMPEZA PERMANENTE EM OBRA COM 1 OPERARIO</t>
  </si>
  <si>
    <t>2.1</t>
  </si>
  <si>
    <t>2.2</t>
  </si>
  <si>
    <t>3.8</t>
  </si>
  <si>
    <t>5.1</t>
  </si>
  <si>
    <t>6.1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</si>
  <si>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</si>
  <si>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</si>
  <si>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</si>
  <si>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</si>
  <si>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</si>
  <si>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</si>
  <si>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</si>
  <si>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</si>
  <si>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</si>
  <si>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</si>
  <si>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</si>
  <si>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</si>
  <si>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</si>
  <si>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</si>
  <si>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</si>
  <si>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</si>
  <si>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</si>
  <si>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</si>
  <si>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</si>
  <si>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</si>
  <si>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</si>
  <si>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</si>
  <si>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</si>
  <si>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CRONOGRAMA FÍSICO-FINANCEIRO</t>
  </si>
  <si>
    <t>It</t>
  </si>
  <si>
    <t>DESCRIÇÃO</t>
  </si>
  <si>
    <t>30 dias</t>
  </si>
  <si>
    <t>60 dias</t>
  </si>
  <si>
    <t>TOTAL GERAL</t>
  </si>
  <si>
    <t>DEMOLIÇÕES</t>
  </si>
  <si>
    <t>TOTAL ITEM</t>
  </si>
  <si>
    <t>7.1</t>
  </si>
  <si>
    <t>INSTALAÇÃO ELÉTRICA</t>
  </si>
  <si>
    <t>91926</t>
  </si>
  <si>
    <t>CABO DE COBRE FLEXÍVEL ISOLADO, 2,5 MM², ANTI-CHAMA 450/750 V, PARA CIRCUITOS TERMINAIS - FORNECIMENTO E INSTALAÇÃO. AF_12/2015</t>
  </si>
  <si>
    <t>6172</t>
  </si>
  <si>
    <t>CANHÃO REFLETOR DE LED 100 WATTS, USO EXTERNO E INTERNO, IP66, SLIN,  TEMPERATURA BRANCO FRIO, 6000K, TENSÃO DE ALIMENTAÇÃO DE 90 VCA A 260VCA,  FLUXO LUMINOSO APROXIMADO DE 9000LM, ANGULO DE ABERTURA 180º, VIDA  UTIL  MÍNIMA DE 25000 HORAS, GARANTIA DE 12 MESES. FORNECIMENTO E INSTALAÇÃO.</t>
  </si>
  <si>
    <t>93654</t>
  </si>
  <si>
    <t>DISJUNTOR MONOPOLAR TIPO DIN, CORRENTE NOMINAL DE 16A - FORNECIMENTO E INSTALAÇÃO. AF_04/2016</t>
  </si>
  <si>
    <t>8.021</t>
  </si>
  <si>
    <t>CONDULETE 3/4" EM LIGA DE ALUMINIO,  TIPO MULTIPLO "X", COM TAMPA CEGA, PINTADA, FIXADA E COM CONECTORES E TAMPÃO DE PVC PARA OS MÓDULOS NÃO UTILIZADOS. FORNECIMENTO E INSTALAÇÃO</t>
  </si>
  <si>
    <t>8.0005</t>
  </si>
  <si>
    <t>Eletroduto de aço galvanizado tipo LEVE 3/4" com pintura, luvas, curvas, braçadeiras tipo chaveta com parafuso, buchas e arruelas - completo - metro linear</t>
  </si>
  <si>
    <t>metro</t>
  </si>
  <si>
    <t>8.0011</t>
  </si>
  <si>
    <t>Eletroduto de PVC tipo LEVE 3/4" com luvas, curvas, braçadeiras tipo chaveta com parafuso, buchas e arruelas - completo - metro linear</t>
  </si>
  <si>
    <t>090692</t>
  </si>
  <si>
    <t>SIURB</t>
  </si>
  <si>
    <t>CABO DE COBRE NÚ, PARA ATERRAMENTO - 16,00MM2</t>
  </si>
  <si>
    <t>96986</t>
  </si>
  <si>
    <t>HASTE DE ATERRAMENTO 3/4  PARA SPDA - FORNECIMENTO E INSTALAÇÃO. AF_12/2017</t>
  </si>
  <si>
    <t>ELE-ATE-010</t>
  </si>
  <si>
    <t>SETOP</t>
  </si>
  <si>
    <t>TERMINAL PARA ATERRAMENTO, COM PARAFUSO DE APERTO, ESTANHADO</t>
  </si>
  <si>
    <t>72271</t>
  </si>
  <si>
    <t>CONECTOR PARAFUSO FENDIDO SPLIT-BOLT - PARA CABO DE 16MM2 - FORNECIMENTO E INSTALACAO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</si>
  <si>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</si>
  <si>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</si>
  <si>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</si>
  <si>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</si>
  <si>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</si>
  <si>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</si>
  <si>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</si>
  <si>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</si>
  <si>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</si>
  <si>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_______________________________________________________________
Leandro
Engenheiro Elétrico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</si>
</sst>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5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indexed="8"/>
      <name val="Calibri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11"/>
      <color indexed="8"/>
      <name val="Calibri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7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0">
    <xf numFmtId="0" fontId="0" fillId="0" borderId="0" xfId="0"/>
    <xf numFmtId="4" fontId="1" fillId="2" borderId="1" xfId="0" applyNumberFormat="1" applyFont="1" applyFill="1" applyBorder="1" applyAlignment="1">
      <alignment horizontal="right" vertical="top" wrapText="1"/>
    </xf>
    <xf numFmtId="0" fontId="2" fillId="0" borderId="0" xfId="0" applyFont="1"/>
    <xf numFmtId="164" fontId="3" fillId="3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vertical="top" wrapText="1"/>
    </xf>
    <xf numFmtId="0" fontId="2" fillId="5" borderId="2" xfId="0" applyFont="1" applyFill="1" applyBorder="1" applyAlignment="1">
      <alignment horizontal="right"/>
    </xf>
    <xf numFmtId="4" fontId="4" fillId="6" borderId="3" xfId="0" applyNumberFormat="1" applyFont="1" applyFill="1" applyBorder="1" applyAlignment="1">
      <alignment horizontal="right" vertical="top" wrapText="1"/>
    </xf>
    <xf numFmtId="0" fontId="3" fillId="7" borderId="0" xfId="0" applyFont="1" applyFill="1" applyAlignment="1">
      <alignment horizontal="right" vertical="top" wrapText="1"/>
    </xf>
    <xf numFmtId="0" fontId="2" fillId="9" borderId="5" xfId="0" applyFont="1" applyFill="1" applyBorder="1" applyAlignment="1">
      <alignment horizontal="right"/>
    </xf>
    <xf numFmtId="0" fontId="4" fillId="10" borderId="6" xfId="0" applyFont="1" applyFill="1" applyBorder="1" applyAlignment="1">
      <alignment horizontal="center" vertical="top" wrapText="1"/>
    </xf>
    <xf numFmtId="0" fontId="1" fillId="12" borderId="8" xfId="0" applyFont="1" applyFill="1" applyBorder="1" applyAlignment="1">
      <alignment vertical="top" wrapText="1"/>
    </xf>
    <xf numFmtId="0" fontId="5" fillId="14" borderId="0" xfId="0" applyFont="1" applyFill="1" applyAlignment="1">
      <alignment vertical="top" wrapText="1"/>
    </xf>
    <xf numFmtId="0" fontId="6" fillId="0" borderId="0" xfId="0" applyFont="1"/>
    <xf numFmtId="0" fontId="4" fillId="20" borderId="13" xfId="0" applyFont="1" applyFill="1" applyBorder="1" applyAlignment="1">
      <alignment vertical="top" wrapText="1"/>
    </xf>
    <xf numFmtId="49" fontId="7" fillId="22" borderId="15" xfId="0" applyNumberFormat="1" applyFont="1" applyFill="1" applyBorder="1" applyAlignment="1" applyProtection="1">
      <alignment horizontal="left" vertical="center" wrapText="1"/>
      <protection locked="0"/>
    </xf>
    <xf numFmtId="49" fontId="7" fillId="22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22" borderId="15" xfId="0" applyFont="1" applyFill="1" applyBorder="1" applyAlignment="1">
      <alignment horizontal="left"/>
    </xf>
    <xf numFmtId="4" fontId="7" fillId="22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4" fontId="10" fillId="0" borderId="16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top" wrapText="1"/>
    </xf>
    <xf numFmtId="4" fontId="8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24" borderId="0" xfId="0" applyFont="1" applyFill="1" applyAlignment="1">
      <alignment horizontal="center" vertical="top" wrapText="1"/>
    </xf>
    <xf numFmtId="0" fontId="15" fillId="0" borderId="0" xfId="1" applyFont="1" applyBorder="1" applyAlignment="1">
      <alignment vertical="center" wrapText="1"/>
    </xf>
    <xf numFmtId="49" fontId="17" fillId="0" borderId="16" xfId="1" applyNumberFormat="1" applyFont="1" applyBorder="1" applyAlignment="1">
      <alignment horizontal="center" vertical="center" wrapText="1"/>
    </xf>
    <xf numFmtId="0" fontId="18" fillId="25" borderId="16" xfId="1" applyFont="1" applyFill="1" applyBorder="1" applyAlignment="1">
      <alignment horizontal="center" vertical="center" wrapText="1"/>
    </xf>
    <xf numFmtId="0" fontId="19" fillId="25" borderId="16" xfId="1" applyFont="1" applyFill="1" applyBorder="1" applyAlignment="1">
      <alignment horizontal="center" vertical="center" wrapText="1"/>
    </xf>
    <xf numFmtId="4" fontId="19" fillId="25" borderId="16" xfId="1" applyNumberFormat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9" fontId="18" fillId="0" borderId="16" xfId="1" applyNumberFormat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4" fontId="18" fillId="0" borderId="16" xfId="1" applyNumberFormat="1" applyFont="1" applyBorder="1" applyAlignment="1">
      <alignment horizontal="center" vertical="center" wrapText="1"/>
    </xf>
    <xf numFmtId="4" fontId="18" fillId="26" borderId="16" xfId="1" applyNumberFormat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4" fontId="18" fillId="0" borderId="16" xfId="1" applyNumberFormat="1" applyFont="1" applyBorder="1" applyAlignment="1">
      <alignment horizontal="center" wrapText="1"/>
    </xf>
    <xf numFmtId="4" fontId="20" fillId="0" borderId="16" xfId="1" applyNumberFormat="1" applyFont="1" applyBorder="1" applyAlignment="1">
      <alignment horizontal="center" vertical="center" wrapText="1"/>
    </xf>
    <xf numFmtId="4" fontId="22" fillId="0" borderId="16" xfId="1" applyNumberFormat="1" applyFont="1" applyBorder="1" applyAlignment="1">
      <alignment horizontal="center" vertical="center" wrapText="1"/>
    </xf>
    <xf numFmtId="4" fontId="23" fillId="0" borderId="16" xfId="1" applyNumberFormat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vertical="center" wrapText="1"/>
    </xf>
    <xf numFmtId="0" fontId="22" fillId="0" borderId="0" xfId="1" applyFont="1" applyBorder="1" applyAlignment="1">
      <alignment horizontal="center" vertical="center" wrapText="1"/>
    </xf>
    <xf numFmtId="4" fontId="20" fillId="0" borderId="0" xfId="1" applyNumberFormat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right" vertical="center" wrapText="1"/>
    </xf>
    <xf numFmtId="0" fontId="24" fillId="0" borderId="0" xfId="1" applyFont="1" applyBorder="1" applyAlignment="1">
      <alignment vertical="center" wrapText="1"/>
    </xf>
    <xf numFmtId="4" fontId="24" fillId="0" borderId="0" xfId="1" applyNumberFormat="1" applyFont="1" applyBorder="1" applyAlignment="1">
      <alignment vertical="center" wrapText="1"/>
    </xf>
    <xf numFmtId="4" fontId="3" fillId="7" borderId="0" xfId="0" applyNumberFormat="1" applyFont="1" applyFill="1" applyAlignment="1">
      <alignment horizontal="right" vertical="top" wrapText="1"/>
    </xf>
    <xf numFmtId="0" fontId="1" fillId="12" borderId="8" xfId="0" applyFont="1" applyFill="1" applyBorder="1" applyAlignment="1">
      <alignment horizontal="left" vertical="top" wrapText="1"/>
    </xf>
    <xf numFmtId="0" fontId="4" fillId="20" borderId="13" xfId="0" applyFont="1" applyFill="1" applyBorder="1" applyAlignment="1">
      <alignment horizontal="center" vertical="top" wrapText="1"/>
    </xf>
    <xf numFmtId="4" fontId="4" fillId="20" borderId="13" xfId="0" applyNumberFormat="1" applyFont="1" applyFill="1" applyBorder="1" applyAlignment="1">
      <alignment horizontal="right" vertical="top" wrapText="1"/>
    </xf>
    <xf numFmtId="0" fontId="2" fillId="18" borderId="12" xfId="0" applyFont="1" applyFill="1" applyBorder="1" applyAlignment="1">
      <alignment horizontal="right" vertical="top" wrapText="1"/>
    </xf>
    <xf numFmtId="0" fontId="2" fillId="15" borderId="9" xfId="0" applyFont="1" applyFill="1" applyBorder="1" applyAlignment="1">
      <alignment horizontal="right" vertical="top" wrapText="1"/>
    </xf>
    <xf numFmtId="0" fontId="2" fillId="16" borderId="10" xfId="0" applyFont="1" applyFill="1" applyBorder="1" applyAlignment="1">
      <alignment horizontal="center" vertical="top" wrapText="1"/>
    </xf>
    <xf numFmtId="0" fontId="2" fillId="17" borderId="11" xfId="0" applyFont="1" applyFill="1" applyBorder="1" applyAlignment="1">
      <alignment horizontal="center" vertical="top" wrapText="1"/>
    </xf>
    <xf numFmtId="0" fontId="2" fillId="21" borderId="14" xfId="0" applyFont="1" applyFill="1" applyBorder="1" applyAlignment="1">
      <alignment horizontal="center" vertical="top" wrapText="1"/>
    </xf>
    <xf numFmtId="0" fontId="3" fillId="13" borderId="0" xfId="0" applyFont="1" applyFill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0" fontId="5" fillId="14" borderId="0" xfId="0" applyFont="1" applyFill="1" applyAlignment="1">
      <alignment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7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0" xfId="0" applyFont="1" applyFill="1" applyAlignment="1">
      <alignment horizontal="center" vertical="top" wrapText="1"/>
    </xf>
    <xf numFmtId="0" fontId="2" fillId="19" borderId="0" xfId="0" applyFont="1" applyFill="1" applyAlignment="1">
      <alignment horizontal="center" vertical="top" wrapText="1"/>
    </xf>
    <xf numFmtId="0" fontId="2" fillId="8" borderId="4" xfId="0" applyFont="1" applyFill="1" applyBorder="1" applyAlignment="1">
      <alignment vertical="top" wrapText="1"/>
    </xf>
    <xf numFmtId="0" fontId="2" fillId="11" borderId="7" xfId="0" applyFont="1" applyFill="1" applyBorder="1" applyAlignment="1">
      <alignment vertical="top"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49" fontId="16" fillId="0" borderId="19" xfId="1" applyNumberFormat="1" applyFont="1" applyBorder="1" applyAlignment="1">
      <alignment horizontal="right" vertical="center" wrapText="1"/>
    </xf>
    <xf numFmtId="49" fontId="16" fillId="0" borderId="20" xfId="1" applyNumberFormat="1" applyFont="1" applyBorder="1" applyAlignment="1">
      <alignment horizontal="righ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20" fillId="0" borderId="16" xfId="1" applyNumberFormat="1" applyFont="1" applyBorder="1" applyAlignment="1">
      <alignment horizontal="center" vertical="center" wrapText="1"/>
    </xf>
  </cellXfs>
  <cellStyles count="4">
    <cellStyle name="Normal" xfId="0" builtinId="0"/>
    <cellStyle name="Normal 4 2" xfId="1"/>
    <cellStyle name="Porcentagem 2" xfId="2"/>
    <cellStyle name="Porcentagem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4"/>
  <sheetViews>
    <sheetView tabSelected="1" zoomScaleNormal="100" workbookViewId="0">
      <selection activeCell="D43" sqref="D43"/>
    </sheetView>
  </sheetViews>
  <sheetFormatPr defaultColWidth="9.140625" defaultRowHeight="15"/>
  <cols>
    <col min="1" max="1" width="9.7109375" customWidth="1"/>
    <col min="2" max="2" width="11.7109375" customWidth="1"/>
    <col min="3" max="3" width="13.28515625" customWidth="1"/>
    <col min="4" max="4" width="58.5703125" customWidth="1"/>
    <col min="5" max="5" width="5.85546875" customWidth="1"/>
  </cols>
  <sheetData>
    <row r="1" spans="1:11" ht="15" customHeight="1">
      <c r="A1" s="4" t="s">
        <v>69</v>
      </c>
      <c r="B1" s="4"/>
      <c r="C1" s="4"/>
      <c r="D1" s="4" t="s">
        <v>94</v>
      </c>
      <c r="E1" s="62" t="s">
        <v>81</v>
      </c>
      <c r="F1" s="62"/>
      <c r="G1" s="62" t="s">
        <v>68</v>
      </c>
      <c r="H1" s="62"/>
      <c r="I1" s="62"/>
      <c r="J1" s="62"/>
      <c r="K1" s="62"/>
    </row>
    <row r="2" spans="1:11" ht="60" customHeight="1">
      <c r="A2" s="68" t="s">
        <v>62</v>
      </c>
      <c r="B2" s="68"/>
      <c r="C2" s="68"/>
      <c r="D2" s="11" t="s">
        <v>40</v>
      </c>
      <c r="E2" s="63" t="s">
        <v>98</v>
      </c>
      <c r="F2" s="63"/>
      <c r="G2" s="63" t="s">
        <v>45</v>
      </c>
      <c r="H2" s="63"/>
      <c r="I2" s="63"/>
      <c r="J2" s="63"/>
      <c r="K2" s="63"/>
    </row>
    <row r="3" spans="1:11" ht="15" customHeight="1">
      <c r="A3" s="69" t="s">
        <v>92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s="2" customFormat="1" ht="12.6" customHeight="1">
      <c r="A4" s="70" t="s">
        <v>79</v>
      </c>
      <c r="B4" s="70" t="s">
        <v>48</v>
      </c>
      <c r="C4" s="70" t="s">
        <v>26</v>
      </c>
      <c r="D4" s="70" t="s">
        <v>43</v>
      </c>
      <c r="E4" s="70" t="s">
        <v>37</v>
      </c>
      <c r="F4" s="56" t="s">
        <v>70</v>
      </c>
      <c r="G4" s="58" t="s">
        <v>76</v>
      </c>
      <c r="H4" s="59"/>
      <c r="I4" s="60"/>
      <c r="J4" s="59"/>
      <c r="K4" s="60"/>
    </row>
    <row r="5" spans="1:11" s="2" customFormat="1" ht="12">
      <c r="A5" s="71"/>
      <c r="B5" s="71"/>
      <c r="C5" s="71"/>
      <c r="D5" s="71"/>
      <c r="E5" s="71"/>
      <c r="F5" s="57"/>
      <c r="G5" s="8" t="s">
        <v>32</v>
      </c>
      <c r="H5" s="8" t="s">
        <v>103</v>
      </c>
      <c r="I5" s="8" t="s">
        <v>55</v>
      </c>
      <c r="J5" s="8" t="s">
        <v>141</v>
      </c>
      <c r="K5" s="5" t="s">
        <v>132</v>
      </c>
    </row>
    <row r="6" spans="1:11" s="12" customFormat="1" ht="22.5" customHeight="1">
      <c r="A6" s="10" t="s">
        <v>10</v>
      </c>
      <c r="B6" s="10"/>
      <c r="C6" s="10"/>
      <c r="D6" s="10" t="s">
        <v>101</v>
      </c>
      <c r="E6" s="10"/>
      <c r="F6" s="1"/>
      <c r="G6" s="1"/>
      <c r="H6" s="1"/>
      <c r="I6" s="1"/>
      <c r="J6" s="1"/>
      <c r="K6" s="1">
        <f>SUM(J7:J13)</f>
        <v>28371.709999999995</v>
      </c>
    </row>
    <row r="7" spans="1:11" s="12" customFormat="1" ht="22.5" customHeight="1">
      <c r="A7" s="13" t="s">
        <v>1</v>
      </c>
      <c r="B7" s="13" t="s">
        <v>102</v>
      </c>
      <c r="C7" s="13" t="s">
        <v>41</v>
      </c>
      <c r="D7" s="13" t="s">
        <v>67</v>
      </c>
      <c r="E7" s="9" t="s">
        <v>19</v>
      </c>
      <c r="F7" s="6">
        <v>30</v>
      </c>
      <c r="G7" s="6">
        <v>105.6</v>
      </c>
      <c r="H7" s="6">
        <v>0.55000000000000004</v>
      </c>
      <c r="I7" s="6">
        <f>G7+H7</f>
        <v>106.14999999999999</v>
      </c>
      <c r="J7" s="6">
        <f>F7*I7</f>
        <v>3184.4999999999995</v>
      </c>
      <c r="K7" s="6"/>
    </row>
    <row r="8" spans="1:11" s="12" customFormat="1" ht="22.5" customHeight="1">
      <c r="A8" s="13" t="s">
        <v>3</v>
      </c>
      <c r="B8" s="13" t="s">
        <v>104</v>
      </c>
      <c r="C8" s="13" t="s">
        <v>17</v>
      </c>
      <c r="D8" s="13" t="s">
        <v>54</v>
      </c>
      <c r="E8" s="9" t="s">
        <v>25</v>
      </c>
      <c r="F8" s="6">
        <v>2</v>
      </c>
      <c r="G8" s="6">
        <v>6921.73</v>
      </c>
      <c r="H8" s="6">
        <v>10.97</v>
      </c>
      <c r="I8" s="6">
        <f t="shared" ref="I8:I13" si="0">G8+H8</f>
        <v>6932.7</v>
      </c>
      <c r="J8" s="6">
        <f t="shared" ref="J8:J13" si="1">F8*I8</f>
        <v>13865.4</v>
      </c>
      <c r="K8" s="6"/>
    </row>
    <row r="9" spans="1:11" s="12" customFormat="1" ht="22.5" customHeight="1">
      <c r="A9" s="13" t="s">
        <v>5</v>
      </c>
      <c r="B9" s="13" t="s">
        <v>82</v>
      </c>
      <c r="C9" s="13" t="s">
        <v>41</v>
      </c>
      <c r="D9" s="13" t="s">
        <v>18</v>
      </c>
      <c r="E9" s="9" t="s">
        <v>34</v>
      </c>
      <c r="F9" s="6">
        <v>2</v>
      </c>
      <c r="G9" s="6">
        <v>48.59</v>
      </c>
      <c r="H9" s="6">
        <v>333.92</v>
      </c>
      <c r="I9" s="6">
        <f t="shared" si="0"/>
        <v>382.51</v>
      </c>
      <c r="J9" s="6">
        <f t="shared" si="1"/>
        <v>765.02</v>
      </c>
      <c r="K9" s="6"/>
    </row>
    <row r="10" spans="1:11" s="12" customFormat="1" ht="22.5" customHeight="1">
      <c r="A10" s="13" t="s">
        <v>6</v>
      </c>
      <c r="B10" s="13" t="s">
        <v>47</v>
      </c>
      <c r="C10" s="13" t="s">
        <v>17</v>
      </c>
      <c r="D10" s="13" t="s">
        <v>31</v>
      </c>
      <c r="E10" s="9" t="s">
        <v>34</v>
      </c>
      <c r="F10" s="6">
        <v>238</v>
      </c>
      <c r="G10" s="6">
        <v>15.96</v>
      </c>
      <c r="H10" s="6">
        <v>0</v>
      </c>
      <c r="I10" s="6">
        <f t="shared" si="0"/>
        <v>15.96</v>
      </c>
      <c r="J10" s="6">
        <f t="shared" si="1"/>
        <v>3798.48</v>
      </c>
      <c r="K10" s="6"/>
    </row>
    <row r="11" spans="1:11" s="12" customFormat="1" ht="22.5" customHeight="1">
      <c r="A11" s="13" t="s">
        <v>7</v>
      </c>
      <c r="B11" s="13" t="s">
        <v>100</v>
      </c>
      <c r="C11" s="13" t="s">
        <v>17</v>
      </c>
      <c r="D11" s="13" t="s">
        <v>91</v>
      </c>
      <c r="E11" s="9" t="s">
        <v>75</v>
      </c>
      <c r="F11" s="6">
        <v>2</v>
      </c>
      <c r="G11" s="6">
        <v>0</v>
      </c>
      <c r="H11" s="6">
        <v>334.38</v>
      </c>
      <c r="I11" s="6">
        <f t="shared" si="0"/>
        <v>334.38</v>
      </c>
      <c r="J11" s="6">
        <f t="shared" si="1"/>
        <v>668.76</v>
      </c>
      <c r="K11" s="6"/>
    </row>
    <row r="12" spans="1:11" s="12" customFormat="1" ht="22.5" customHeight="1">
      <c r="A12" s="13" t="s">
        <v>8</v>
      </c>
      <c r="B12" s="13" t="s">
        <v>78</v>
      </c>
      <c r="C12" s="13" t="s">
        <v>41</v>
      </c>
      <c r="D12" s="13" t="s">
        <v>22</v>
      </c>
      <c r="E12" s="9" t="s">
        <v>34</v>
      </c>
      <c r="F12" s="6">
        <v>45</v>
      </c>
      <c r="G12" s="6">
        <v>34.4</v>
      </c>
      <c r="H12" s="6">
        <v>24.95</v>
      </c>
      <c r="I12" s="6">
        <f t="shared" si="0"/>
        <v>59.349999999999994</v>
      </c>
      <c r="J12" s="6">
        <f t="shared" si="1"/>
        <v>2670.7499999999995</v>
      </c>
      <c r="K12" s="6"/>
    </row>
    <row r="13" spans="1:11" s="12" customFormat="1" ht="22.5" customHeight="1">
      <c r="A13" s="13" t="s">
        <v>9</v>
      </c>
      <c r="B13" s="13" t="s">
        <v>93</v>
      </c>
      <c r="C13" s="13" t="s">
        <v>17</v>
      </c>
      <c r="D13" s="13" t="s">
        <v>105</v>
      </c>
      <c r="E13" s="9" t="s">
        <v>25</v>
      </c>
      <c r="F13" s="6">
        <v>2</v>
      </c>
      <c r="G13" s="6">
        <v>1290.01</v>
      </c>
      <c r="H13" s="6">
        <v>419.39</v>
      </c>
      <c r="I13" s="6">
        <f t="shared" si="0"/>
        <v>1709.4</v>
      </c>
      <c r="J13" s="6">
        <f t="shared" si="1"/>
        <v>3418.8</v>
      </c>
      <c r="K13" s="6"/>
    </row>
    <row r="14" spans="1:11" s="12" customFormat="1" ht="22.5" customHeight="1">
      <c r="A14" s="10" t="s">
        <v>11</v>
      </c>
      <c r="B14" s="10"/>
      <c r="C14" s="10"/>
      <c r="D14" s="10" t="s">
        <v>140</v>
      </c>
      <c r="E14" s="10"/>
      <c r="F14" s="1"/>
      <c r="G14" s="1"/>
      <c r="H14" s="1"/>
      <c r="I14" s="1"/>
      <c r="J14" s="1"/>
      <c r="K14" s="1">
        <f>SUM(J15:J16)</f>
        <v>2670.924</v>
      </c>
    </row>
    <row r="15" spans="1:11" s="12" customFormat="1" ht="22.5" customHeight="1">
      <c r="A15" s="13" t="s">
        <v>106</v>
      </c>
      <c r="B15" s="13" t="s">
        <v>46</v>
      </c>
      <c r="C15" s="13" t="s">
        <v>41</v>
      </c>
      <c r="D15" s="13" t="s">
        <v>99</v>
      </c>
      <c r="E15" s="9" t="s">
        <v>35</v>
      </c>
      <c r="F15" s="6">
        <v>0.3</v>
      </c>
      <c r="G15" s="6">
        <v>214.94</v>
      </c>
      <c r="H15" s="6">
        <v>68.14</v>
      </c>
      <c r="I15" s="6">
        <f t="shared" ref="I15:I16" si="2">G15+H15</f>
        <v>283.08</v>
      </c>
      <c r="J15" s="6">
        <f t="shared" ref="J15:J16" si="3">F15*I15</f>
        <v>84.923999999999992</v>
      </c>
      <c r="K15" s="6"/>
    </row>
    <row r="16" spans="1:11" s="12" customFormat="1" ht="22.5" customHeight="1">
      <c r="A16" s="13" t="s">
        <v>107</v>
      </c>
      <c r="B16" s="13" t="s">
        <v>20</v>
      </c>
      <c r="C16" s="13" t="s">
        <v>36</v>
      </c>
      <c r="D16" s="13" t="s">
        <v>44</v>
      </c>
      <c r="E16" s="9" t="s">
        <v>35</v>
      </c>
      <c r="F16" s="6">
        <v>12</v>
      </c>
      <c r="G16" s="6">
        <v>98.48</v>
      </c>
      <c r="H16" s="6">
        <v>117.02</v>
      </c>
      <c r="I16" s="6">
        <f t="shared" si="2"/>
        <v>215.5</v>
      </c>
      <c r="J16" s="6">
        <f t="shared" si="3"/>
        <v>2586</v>
      </c>
      <c r="K16" s="6"/>
    </row>
    <row r="17" spans="1:11" s="12" customFormat="1" ht="22.5" customHeight="1">
      <c r="A17" s="10" t="s">
        <v>12</v>
      </c>
      <c r="B17" s="10"/>
      <c r="C17" s="10"/>
      <c r="D17" s="10" t="s">
        <v>66</v>
      </c>
      <c r="E17" s="10"/>
      <c r="F17" s="1"/>
      <c r="G17" s="1"/>
      <c r="H17" s="1"/>
      <c r="I17" s="1"/>
      <c r="J17" s="1"/>
      <c r="K17" s="1">
        <f>SUM(J18:J26)</f>
        <v>69222.42</v>
      </c>
    </row>
    <row r="18" spans="1:11" s="12" customFormat="1" ht="22.5" customHeight="1">
      <c r="A18" s="13" t="s">
        <v>83</v>
      </c>
      <c r="B18" s="13" t="s">
        <v>56</v>
      </c>
      <c r="C18" s="13" t="s">
        <v>41</v>
      </c>
      <c r="D18" s="13" t="s">
        <v>96</v>
      </c>
      <c r="E18" s="9" t="s">
        <v>21</v>
      </c>
      <c r="F18" s="6">
        <v>25</v>
      </c>
      <c r="G18" s="6">
        <v>11.38</v>
      </c>
      <c r="H18" s="6">
        <v>55.68</v>
      </c>
      <c r="I18" s="6">
        <f t="shared" ref="I18" si="4">G18+H18</f>
        <v>67.06</v>
      </c>
      <c r="J18" s="6">
        <f t="shared" ref="J18" si="5">F18*I18</f>
        <v>1676.5</v>
      </c>
      <c r="K18" s="6"/>
    </row>
    <row r="19" spans="1:11" s="12" customFormat="1" ht="22.5" customHeight="1">
      <c r="A19" s="13" t="s">
        <v>84</v>
      </c>
      <c r="B19" s="13" t="s">
        <v>0</v>
      </c>
      <c r="C19" s="13" t="s">
        <v>41</v>
      </c>
      <c r="D19" s="13" t="s">
        <v>4</v>
      </c>
      <c r="E19" s="9" t="s">
        <v>21</v>
      </c>
      <c r="F19" s="6">
        <v>45</v>
      </c>
      <c r="G19" s="6">
        <v>8.44</v>
      </c>
      <c r="H19" s="6">
        <v>21.52</v>
      </c>
      <c r="I19" s="6">
        <f t="shared" ref="I19:I26" si="6">G19+H19</f>
        <v>29.96</v>
      </c>
      <c r="J19" s="6">
        <f t="shared" ref="J19:J26" si="7">F19*I19</f>
        <v>1348.2</v>
      </c>
      <c r="K19" s="6"/>
    </row>
    <row r="20" spans="1:11" s="12" customFormat="1" ht="52.5" customHeight="1">
      <c r="A20" s="13" t="s">
        <v>85</v>
      </c>
      <c r="B20" s="13" t="s">
        <v>57</v>
      </c>
      <c r="C20" s="13" t="s">
        <v>17</v>
      </c>
      <c r="D20" s="13" t="s">
        <v>23</v>
      </c>
      <c r="E20" s="9" t="s">
        <v>27</v>
      </c>
      <c r="F20" s="6">
        <v>701</v>
      </c>
      <c r="G20" s="6">
        <v>2.99</v>
      </c>
      <c r="H20" s="6">
        <v>7.52</v>
      </c>
      <c r="I20" s="6">
        <f t="shared" si="6"/>
        <v>10.51</v>
      </c>
      <c r="J20" s="6">
        <f t="shared" si="7"/>
        <v>7367.51</v>
      </c>
      <c r="K20" s="6"/>
    </row>
    <row r="21" spans="1:11" s="12" customFormat="1" ht="45" customHeight="1">
      <c r="A21" s="13" t="s">
        <v>86</v>
      </c>
      <c r="B21" s="13" t="s">
        <v>58</v>
      </c>
      <c r="C21" s="13" t="s">
        <v>17</v>
      </c>
      <c r="D21" s="13" t="s">
        <v>33</v>
      </c>
      <c r="E21" s="9" t="s">
        <v>27</v>
      </c>
      <c r="F21" s="6">
        <v>303</v>
      </c>
      <c r="G21" s="6">
        <v>2.99</v>
      </c>
      <c r="H21" s="6">
        <v>7.4</v>
      </c>
      <c r="I21" s="6">
        <f t="shared" si="6"/>
        <v>10.39</v>
      </c>
      <c r="J21" s="6">
        <f t="shared" si="7"/>
        <v>3148.17</v>
      </c>
      <c r="K21" s="6"/>
    </row>
    <row r="22" spans="1:11" s="12" customFormat="1" ht="45" customHeight="1">
      <c r="A22" s="13" t="s">
        <v>87</v>
      </c>
      <c r="B22" s="13" t="s">
        <v>58</v>
      </c>
      <c r="C22" s="13" t="s">
        <v>17</v>
      </c>
      <c r="D22" s="13" t="s">
        <v>63</v>
      </c>
      <c r="E22" s="9" t="s">
        <v>27</v>
      </c>
      <c r="F22" s="6">
        <v>278</v>
      </c>
      <c r="G22" s="6">
        <v>2.99</v>
      </c>
      <c r="H22" s="6">
        <v>7.4</v>
      </c>
      <c r="I22" s="6">
        <f t="shared" si="6"/>
        <v>10.39</v>
      </c>
      <c r="J22" s="6">
        <f t="shared" si="7"/>
        <v>2888.42</v>
      </c>
      <c r="K22" s="6"/>
    </row>
    <row r="23" spans="1:11" s="12" customFormat="1" ht="22.5" customHeight="1">
      <c r="A23" s="13" t="s">
        <v>88</v>
      </c>
      <c r="B23" s="13" t="s">
        <v>59</v>
      </c>
      <c r="C23" s="13" t="s">
        <v>17</v>
      </c>
      <c r="D23" s="13" t="s">
        <v>97</v>
      </c>
      <c r="E23" s="9" t="s">
        <v>27</v>
      </c>
      <c r="F23" s="6">
        <v>1418</v>
      </c>
      <c r="G23" s="6">
        <v>2.99</v>
      </c>
      <c r="H23" s="6">
        <v>7.05</v>
      </c>
      <c r="I23" s="6">
        <f t="shared" si="6"/>
        <v>10.039999999999999</v>
      </c>
      <c r="J23" s="6">
        <f t="shared" si="7"/>
        <v>14236.72</v>
      </c>
      <c r="K23" s="6"/>
    </row>
    <row r="24" spans="1:11" s="12" customFormat="1" ht="22.5" customHeight="1">
      <c r="A24" s="13" t="s">
        <v>89</v>
      </c>
      <c r="B24" s="13" t="s">
        <v>60</v>
      </c>
      <c r="C24" s="13" t="s">
        <v>17</v>
      </c>
      <c r="D24" s="13" t="s">
        <v>30</v>
      </c>
      <c r="E24" s="9" t="s">
        <v>27</v>
      </c>
      <c r="F24" s="6">
        <v>959</v>
      </c>
      <c r="G24" s="6">
        <v>2.99</v>
      </c>
      <c r="H24" s="6">
        <v>8.2899999999999991</v>
      </c>
      <c r="I24" s="6">
        <f t="shared" si="6"/>
        <v>11.28</v>
      </c>
      <c r="J24" s="6">
        <f t="shared" si="7"/>
        <v>10817.519999999999</v>
      </c>
      <c r="K24" s="6"/>
    </row>
    <row r="25" spans="1:11" s="12" customFormat="1" ht="30" customHeight="1">
      <c r="A25" s="13" t="s">
        <v>108</v>
      </c>
      <c r="B25" s="13" t="s">
        <v>52</v>
      </c>
      <c r="C25" s="13" t="s">
        <v>41</v>
      </c>
      <c r="D25" s="13" t="s">
        <v>95</v>
      </c>
      <c r="E25" s="9" t="s">
        <v>34</v>
      </c>
      <c r="F25" s="6">
        <v>204</v>
      </c>
      <c r="G25" s="6">
        <v>2.0299999999999998</v>
      </c>
      <c r="H25" s="6">
        <v>125.31</v>
      </c>
      <c r="I25" s="6">
        <f t="shared" si="6"/>
        <v>127.34</v>
      </c>
      <c r="J25" s="6">
        <f t="shared" si="7"/>
        <v>25977.360000000001</v>
      </c>
      <c r="K25" s="6"/>
    </row>
    <row r="26" spans="1:11" s="12" customFormat="1" ht="22.5" customHeight="1">
      <c r="A26" s="13" t="s">
        <v>90</v>
      </c>
      <c r="B26" s="13" t="s">
        <v>61</v>
      </c>
      <c r="C26" s="13" t="s">
        <v>17</v>
      </c>
      <c r="D26" s="13" t="s">
        <v>65</v>
      </c>
      <c r="E26" s="9" t="s">
        <v>34</v>
      </c>
      <c r="F26" s="6">
        <v>27</v>
      </c>
      <c r="G26" s="6">
        <v>2.0299999999999998</v>
      </c>
      <c r="H26" s="6">
        <v>63.23</v>
      </c>
      <c r="I26" s="6">
        <f t="shared" si="6"/>
        <v>65.259999999999991</v>
      </c>
      <c r="J26" s="6">
        <f t="shared" si="7"/>
        <v>1762.0199999999998</v>
      </c>
      <c r="K26" s="6"/>
    </row>
    <row r="27" spans="1:11" s="12" customFormat="1" ht="22.5" customHeight="1">
      <c r="A27" s="10" t="s">
        <v>13</v>
      </c>
      <c r="B27" s="10"/>
      <c r="C27" s="10"/>
      <c r="D27" s="10" t="s">
        <v>42</v>
      </c>
      <c r="E27" s="10"/>
      <c r="F27" s="1"/>
      <c r="G27" s="1"/>
      <c r="H27" s="1"/>
      <c r="I27" s="1"/>
      <c r="J27" s="1"/>
      <c r="K27" s="1">
        <f>SUM(J28:J30)</f>
        <v>3398.01</v>
      </c>
    </row>
    <row r="28" spans="1:11" s="12" customFormat="1" ht="52.5" customHeight="1">
      <c r="A28" s="13" t="s">
        <v>72</v>
      </c>
      <c r="B28" s="13" t="s">
        <v>2</v>
      </c>
      <c r="C28" s="13" t="s">
        <v>41</v>
      </c>
      <c r="D28" s="13" t="s">
        <v>49</v>
      </c>
      <c r="E28" s="9" t="s">
        <v>21</v>
      </c>
      <c r="F28" s="6">
        <v>20</v>
      </c>
      <c r="G28" s="6">
        <v>11.5</v>
      </c>
      <c r="H28" s="6">
        <v>35.03</v>
      </c>
      <c r="I28" s="6">
        <f t="shared" ref="I28:I30" si="8">G28+H28</f>
        <v>46.53</v>
      </c>
      <c r="J28" s="6">
        <f t="shared" ref="J28:J30" si="9">F28*I28</f>
        <v>930.6</v>
      </c>
      <c r="K28" s="6"/>
    </row>
    <row r="29" spans="1:11" s="12" customFormat="1" ht="22.5" customHeight="1">
      <c r="A29" s="13" t="s">
        <v>73</v>
      </c>
      <c r="B29" s="13" t="s">
        <v>16</v>
      </c>
      <c r="C29" s="13" t="s">
        <v>41</v>
      </c>
      <c r="D29" s="13" t="s">
        <v>80</v>
      </c>
      <c r="E29" s="9" t="s">
        <v>21</v>
      </c>
      <c r="F29" s="6">
        <v>42</v>
      </c>
      <c r="G29" s="6">
        <v>5.83</v>
      </c>
      <c r="H29" s="6">
        <v>45.81</v>
      </c>
      <c r="I29" s="6">
        <f t="shared" si="8"/>
        <v>51.64</v>
      </c>
      <c r="J29" s="6">
        <f t="shared" si="9"/>
        <v>2168.88</v>
      </c>
      <c r="K29" s="6"/>
    </row>
    <row r="30" spans="1:11" s="12" customFormat="1" ht="22.5" customHeight="1">
      <c r="A30" s="13" t="s">
        <v>74</v>
      </c>
      <c r="B30" s="13" t="s">
        <v>24</v>
      </c>
      <c r="C30" s="13" t="s">
        <v>41</v>
      </c>
      <c r="D30" s="13" t="s">
        <v>51</v>
      </c>
      <c r="E30" s="9" t="s">
        <v>50</v>
      </c>
      <c r="F30" s="6">
        <v>3</v>
      </c>
      <c r="G30" s="6">
        <v>48.71</v>
      </c>
      <c r="H30" s="6">
        <v>50.8</v>
      </c>
      <c r="I30" s="6">
        <f t="shared" si="8"/>
        <v>99.509999999999991</v>
      </c>
      <c r="J30" s="6">
        <f t="shared" si="9"/>
        <v>298.52999999999997</v>
      </c>
      <c r="K30" s="6"/>
    </row>
    <row r="31" spans="1:11" s="12" customFormat="1" ht="22.5" customHeight="1">
      <c r="A31" s="10" t="s">
        <v>14</v>
      </c>
      <c r="B31" s="10"/>
      <c r="C31" s="10"/>
      <c r="D31" s="10" t="s">
        <v>39</v>
      </c>
      <c r="E31" s="10"/>
      <c r="F31" s="1"/>
      <c r="G31" s="1"/>
      <c r="H31" s="1"/>
      <c r="I31" s="1"/>
      <c r="J31" s="1"/>
      <c r="K31" s="1">
        <f>J32</f>
        <v>6056.25</v>
      </c>
    </row>
    <row r="32" spans="1:11" s="12" customFormat="1" ht="37.5" customHeight="1">
      <c r="A32" s="13" t="s">
        <v>109</v>
      </c>
      <c r="B32" s="13" t="s">
        <v>64</v>
      </c>
      <c r="C32" s="13" t="s">
        <v>17</v>
      </c>
      <c r="D32" s="13" t="s">
        <v>77</v>
      </c>
      <c r="E32" s="9" t="s">
        <v>34</v>
      </c>
      <c r="F32" s="6">
        <v>255</v>
      </c>
      <c r="G32" s="6">
        <v>5.53</v>
      </c>
      <c r="H32" s="6">
        <v>18.22</v>
      </c>
      <c r="I32" s="6">
        <f t="shared" ref="I32" si="10">G32+H32</f>
        <v>23.75</v>
      </c>
      <c r="J32" s="6">
        <f t="shared" ref="J32" si="11">F32*I32</f>
        <v>6056.25</v>
      </c>
      <c r="K32" s="6"/>
    </row>
    <row r="33" spans="1:11" s="12" customFormat="1" ht="22.5" customHeight="1">
      <c r="A33" s="10" t="s">
        <v>15</v>
      </c>
      <c r="B33" s="10"/>
      <c r="C33" s="10"/>
      <c r="D33" s="10" t="s">
        <v>143</v>
      </c>
      <c r="E33" s="10"/>
      <c r="F33" s="1"/>
      <c r="G33" s="1"/>
      <c r="H33" s="1"/>
      <c r="I33" s="1"/>
      <c r="J33" s="1"/>
      <c r="K33" s="1">
        <f>SUM(J34:J43)</f>
        <v>5434.7600000000011</v>
      </c>
    </row>
    <row r="34" spans="1:11" s="12" customFormat="1" ht="22.5">
      <c r="A34" s="13" t="s">
        <v>110</v>
      </c>
      <c r="B34" s="13" t="s">
        <v>144</v>
      </c>
      <c r="C34" s="13" t="s">
        <v>41</v>
      </c>
      <c r="D34" s="13" t="s">
        <v>145</v>
      </c>
      <c r="E34" s="54" t="s">
        <v>21</v>
      </c>
      <c r="F34" s="55">
        <v>200</v>
      </c>
      <c r="G34" s="55">
        <v>0.84</v>
      </c>
      <c r="H34" s="55">
        <v>2.06</v>
      </c>
      <c r="I34" s="55">
        <f>G34+H34</f>
        <v>2.9</v>
      </c>
      <c r="J34" s="55">
        <f>F34*I34</f>
        <v>580</v>
      </c>
      <c r="K34" s="55"/>
    </row>
    <row r="35" spans="1:11" s="12" customFormat="1" ht="45">
      <c r="A35" s="13" t="s">
        <v>167</v>
      </c>
      <c r="B35" s="13" t="s">
        <v>146</v>
      </c>
      <c r="C35" s="13" t="s">
        <v>17</v>
      </c>
      <c r="D35" s="13" t="s">
        <v>147</v>
      </c>
      <c r="E35" s="54" t="s">
        <v>50</v>
      </c>
      <c r="F35" s="55">
        <v>6</v>
      </c>
      <c r="G35" s="55">
        <v>8.3000000000000007</v>
      </c>
      <c r="H35" s="55">
        <v>146.43</v>
      </c>
      <c r="I35" s="55">
        <f t="shared" ref="I35:I43" si="12">G35+H35</f>
        <v>154.73000000000002</v>
      </c>
      <c r="J35" s="55">
        <f t="shared" ref="J35:J43" si="13">F35*I35</f>
        <v>928.38000000000011</v>
      </c>
      <c r="K35" s="55"/>
    </row>
    <row r="36" spans="1:11" s="12" customFormat="1" ht="22.5">
      <c r="A36" s="13" t="s">
        <v>168</v>
      </c>
      <c r="B36" s="13" t="s">
        <v>148</v>
      </c>
      <c r="C36" s="13" t="s">
        <v>41</v>
      </c>
      <c r="D36" s="13" t="s">
        <v>149</v>
      </c>
      <c r="E36" s="54" t="s">
        <v>50</v>
      </c>
      <c r="F36" s="55">
        <v>1</v>
      </c>
      <c r="G36" s="55">
        <v>1.34</v>
      </c>
      <c r="H36" s="55">
        <v>10.89</v>
      </c>
      <c r="I36" s="55">
        <f t="shared" si="12"/>
        <v>12.23</v>
      </c>
      <c r="J36" s="55">
        <f t="shared" si="13"/>
        <v>12.23</v>
      </c>
      <c r="K36" s="55"/>
    </row>
    <row r="37" spans="1:11" s="12" customFormat="1" ht="33.75">
      <c r="A37" s="13" t="s">
        <v>169</v>
      </c>
      <c r="B37" s="13" t="s">
        <v>150</v>
      </c>
      <c r="C37" s="13" t="s">
        <v>17</v>
      </c>
      <c r="D37" s="13" t="s">
        <v>151</v>
      </c>
      <c r="E37" s="54" t="s">
        <v>50</v>
      </c>
      <c r="F37" s="55">
        <v>13</v>
      </c>
      <c r="G37" s="55">
        <v>5.94</v>
      </c>
      <c r="H37" s="55">
        <v>21.76</v>
      </c>
      <c r="I37" s="55">
        <f t="shared" si="12"/>
        <v>27.700000000000003</v>
      </c>
      <c r="J37" s="55">
        <f t="shared" si="13"/>
        <v>360.1</v>
      </c>
      <c r="K37" s="55"/>
    </row>
    <row r="38" spans="1:11" s="12" customFormat="1" ht="22.5">
      <c r="A38" s="13" t="s">
        <v>170</v>
      </c>
      <c r="B38" s="13" t="s">
        <v>152</v>
      </c>
      <c r="C38" s="13" t="s">
        <v>17</v>
      </c>
      <c r="D38" s="13" t="s">
        <v>153</v>
      </c>
      <c r="E38" s="54" t="s">
        <v>154</v>
      </c>
      <c r="F38" s="55">
        <v>54</v>
      </c>
      <c r="G38" s="55">
        <v>24.6</v>
      </c>
      <c r="H38" s="55">
        <v>25.02</v>
      </c>
      <c r="I38" s="55">
        <f t="shared" si="12"/>
        <v>49.620000000000005</v>
      </c>
      <c r="J38" s="55">
        <f t="shared" si="13"/>
        <v>2679.4800000000005</v>
      </c>
      <c r="K38" s="55"/>
    </row>
    <row r="39" spans="1:11" s="12" customFormat="1" ht="30" customHeight="1">
      <c r="A39" s="13" t="s">
        <v>171</v>
      </c>
      <c r="B39" s="13" t="s">
        <v>155</v>
      </c>
      <c r="C39" s="13" t="s">
        <v>17</v>
      </c>
      <c r="D39" s="13" t="s">
        <v>156</v>
      </c>
      <c r="E39" s="54" t="s">
        <v>154</v>
      </c>
      <c r="F39" s="55">
        <v>18</v>
      </c>
      <c r="G39" s="55">
        <v>9.3800000000000008</v>
      </c>
      <c r="H39" s="55">
        <v>6.28</v>
      </c>
      <c r="I39" s="55">
        <f t="shared" si="12"/>
        <v>15.66</v>
      </c>
      <c r="J39" s="55">
        <f t="shared" si="13"/>
        <v>281.88</v>
      </c>
      <c r="K39" s="55"/>
    </row>
    <row r="40" spans="1:11" s="12" customFormat="1" ht="22.5" customHeight="1">
      <c r="A40" s="13" t="s">
        <v>172</v>
      </c>
      <c r="B40" s="13" t="s">
        <v>157</v>
      </c>
      <c r="C40" s="13" t="s">
        <v>158</v>
      </c>
      <c r="D40" s="13" t="s">
        <v>159</v>
      </c>
      <c r="E40" s="54" t="s">
        <v>21</v>
      </c>
      <c r="F40" s="55">
        <v>19</v>
      </c>
      <c r="G40" s="55">
        <v>6.4</v>
      </c>
      <c r="H40" s="55">
        <v>9.27</v>
      </c>
      <c r="I40" s="55">
        <f t="shared" si="12"/>
        <v>15.67</v>
      </c>
      <c r="J40" s="55">
        <f t="shared" si="13"/>
        <v>297.73</v>
      </c>
      <c r="K40" s="55"/>
    </row>
    <row r="41" spans="1:11" s="12" customFormat="1" ht="22.5" customHeight="1">
      <c r="A41" s="13" t="s">
        <v>173</v>
      </c>
      <c r="B41" s="13" t="s">
        <v>160</v>
      </c>
      <c r="C41" s="13" t="s">
        <v>41</v>
      </c>
      <c r="D41" s="13" t="s">
        <v>161</v>
      </c>
      <c r="E41" s="54" t="s">
        <v>50</v>
      </c>
      <c r="F41" s="55">
        <v>3</v>
      </c>
      <c r="G41" s="55">
        <v>11.17</v>
      </c>
      <c r="H41" s="55">
        <v>70.61</v>
      </c>
      <c r="I41" s="55">
        <f t="shared" si="12"/>
        <v>81.78</v>
      </c>
      <c r="J41" s="55">
        <f t="shared" si="13"/>
        <v>245.34</v>
      </c>
      <c r="K41" s="55"/>
    </row>
    <row r="42" spans="1:11" s="12" customFormat="1" ht="22.5" customHeight="1">
      <c r="A42" s="13" t="s">
        <v>174</v>
      </c>
      <c r="B42" s="13" t="s">
        <v>162</v>
      </c>
      <c r="C42" s="13" t="s">
        <v>163</v>
      </c>
      <c r="D42" s="13" t="s">
        <v>164</v>
      </c>
      <c r="E42" s="54" t="s">
        <v>50</v>
      </c>
      <c r="F42" s="55">
        <v>3</v>
      </c>
      <c r="G42" s="55">
        <v>0.88</v>
      </c>
      <c r="H42" s="55">
        <v>2.69</v>
      </c>
      <c r="I42" s="55">
        <f t="shared" si="12"/>
        <v>3.57</v>
      </c>
      <c r="J42" s="55">
        <f t="shared" si="13"/>
        <v>10.709999999999999</v>
      </c>
      <c r="K42" s="55"/>
    </row>
    <row r="43" spans="1:11" s="12" customFormat="1" ht="22.5" customHeight="1">
      <c r="A43" s="13" t="s">
        <v>175</v>
      </c>
      <c r="B43" s="13" t="s">
        <v>165</v>
      </c>
      <c r="C43" s="13" t="s">
        <v>41</v>
      </c>
      <c r="D43" s="13" t="s">
        <v>166</v>
      </c>
      <c r="E43" s="54" t="s">
        <v>50</v>
      </c>
      <c r="F43" s="55">
        <v>3</v>
      </c>
      <c r="G43" s="55">
        <v>5.64</v>
      </c>
      <c r="H43" s="55">
        <v>7.33</v>
      </c>
      <c r="I43" s="55">
        <f t="shared" si="12"/>
        <v>12.969999999999999</v>
      </c>
      <c r="J43" s="55">
        <f t="shared" si="13"/>
        <v>38.909999999999997</v>
      </c>
      <c r="K43" s="55"/>
    </row>
    <row r="44" spans="1:11" s="12" customFormat="1" ht="22.5" customHeight="1">
      <c r="A44" s="53">
        <v>7</v>
      </c>
      <c r="B44" s="10"/>
      <c r="C44" s="10"/>
      <c r="D44" s="10" t="s">
        <v>38</v>
      </c>
      <c r="E44" s="10"/>
      <c r="F44" s="1"/>
      <c r="G44" s="1"/>
      <c r="H44" s="1"/>
      <c r="I44" s="1"/>
      <c r="J44" s="1"/>
      <c r="K44" s="1">
        <f>J45</f>
        <v>709.06</v>
      </c>
    </row>
    <row r="45" spans="1:11" s="12" customFormat="1" ht="22.5" customHeight="1">
      <c r="A45" s="13" t="s">
        <v>142</v>
      </c>
      <c r="B45" s="13" t="s">
        <v>29</v>
      </c>
      <c r="C45" s="13" t="s">
        <v>41</v>
      </c>
      <c r="D45" s="13" t="s">
        <v>28</v>
      </c>
      <c r="E45" s="9" t="s">
        <v>34</v>
      </c>
      <c r="F45" s="6">
        <v>242</v>
      </c>
      <c r="G45" s="6">
        <v>2.0499999999999998</v>
      </c>
      <c r="H45" s="6">
        <v>0.88</v>
      </c>
      <c r="I45" s="6">
        <f t="shared" ref="I45" si="14">G45+H45</f>
        <v>2.9299999999999997</v>
      </c>
      <c r="J45" s="6">
        <f t="shared" ref="J45" si="15">F45*I45</f>
        <v>709.06</v>
      </c>
      <c r="K45" s="6"/>
    </row>
    <row r="46" spans="1:11">
      <c r="A46" s="7"/>
      <c r="B46" s="7"/>
      <c r="C46" s="7"/>
      <c r="D46" s="7"/>
      <c r="E46" s="7"/>
      <c r="F46" s="7"/>
      <c r="G46" s="7"/>
      <c r="H46" s="7"/>
      <c r="I46" s="7" t="s">
        <v>71</v>
      </c>
      <c r="J46" s="7"/>
      <c r="K46" s="52">
        <f>SUM(K6:K45)</f>
        <v>115863.13399999998</v>
      </c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3"/>
      <c r="K47" s="3"/>
    </row>
    <row r="48" spans="1:11">
      <c r="A48" s="14"/>
      <c r="B48" s="15"/>
      <c r="C48" s="16" t="s">
        <v>111</v>
      </c>
      <c r="D48" s="17"/>
      <c r="E48" s="15"/>
      <c r="H48" s="7"/>
      <c r="I48" s="7"/>
      <c r="J48" s="3"/>
      <c r="K48" s="3"/>
    </row>
    <row r="49" spans="1:11" ht="25.5">
      <c r="A49" s="18" t="s">
        <v>112</v>
      </c>
      <c r="B49" s="19"/>
      <c r="C49" s="18" t="s">
        <v>113</v>
      </c>
      <c r="D49" s="20" t="s">
        <v>114</v>
      </c>
      <c r="E49" s="20" t="s">
        <v>115</v>
      </c>
      <c r="H49" s="7"/>
      <c r="I49" s="7"/>
      <c r="J49" s="3"/>
      <c r="K49" s="3"/>
    </row>
    <row r="50" spans="1:11" ht="25.5">
      <c r="A50" s="21">
        <v>1</v>
      </c>
      <c r="B50" s="22"/>
      <c r="C50" s="21" t="s">
        <v>116</v>
      </c>
      <c r="D50" s="23" t="s">
        <v>117</v>
      </c>
      <c r="E50" s="24">
        <v>4.68</v>
      </c>
      <c r="H50" s="7"/>
      <c r="I50" s="7"/>
      <c r="J50" s="3"/>
      <c r="K50" s="3"/>
    </row>
    <row r="51" spans="1:11">
      <c r="A51" s="21">
        <v>2</v>
      </c>
      <c r="B51" s="22"/>
      <c r="C51" s="21" t="s">
        <v>118</v>
      </c>
      <c r="D51" s="23" t="s">
        <v>119</v>
      </c>
      <c r="E51" s="24">
        <v>0.4</v>
      </c>
      <c r="H51" s="7"/>
      <c r="I51" s="7"/>
      <c r="J51" s="3"/>
      <c r="K51" s="3"/>
    </row>
    <row r="52" spans="1:11" ht="25.5">
      <c r="A52" s="21">
        <v>3</v>
      </c>
      <c r="B52" s="22"/>
      <c r="C52" s="21" t="s">
        <v>120</v>
      </c>
      <c r="D52" s="23" t="s">
        <v>121</v>
      </c>
      <c r="E52" s="24">
        <v>1.27</v>
      </c>
      <c r="H52" s="7"/>
      <c r="I52" s="7"/>
      <c r="J52" s="3"/>
      <c r="K52" s="3"/>
    </row>
    <row r="53" spans="1:11">
      <c r="A53" s="21">
        <v>4</v>
      </c>
      <c r="B53" s="22"/>
      <c r="C53" s="21" t="s">
        <v>122</v>
      </c>
      <c r="D53" s="23" t="s">
        <v>123</v>
      </c>
      <c r="E53" s="24">
        <v>0.4</v>
      </c>
      <c r="H53" s="7"/>
      <c r="I53" s="7"/>
      <c r="J53" s="3"/>
      <c r="K53" s="3"/>
    </row>
    <row r="54" spans="1:11" ht="25.5">
      <c r="A54" s="21">
        <v>5</v>
      </c>
      <c r="B54" s="22"/>
      <c r="C54" s="21" t="s">
        <v>124</v>
      </c>
      <c r="D54" s="23" t="s">
        <v>125</v>
      </c>
      <c r="E54" s="24">
        <v>1.23</v>
      </c>
      <c r="H54" s="7"/>
      <c r="I54" s="7"/>
      <c r="J54" s="3"/>
      <c r="K54" s="3"/>
    </row>
    <row r="55" spans="1:11">
      <c r="A55" s="21">
        <v>6</v>
      </c>
      <c r="B55" s="22"/>
      <c r="C55" s="21" t="s">
        <v>126</v>
      </c>
      <c r="D55" s="23" t="s">
        <v>127</v>
      </c>
      <c r="E55" s="24">
        <v>7.4</v>
      </c>
      <c r="H55" s="7"/>
      <c r="I55" s="7"/>
      <c r="J55" s="3"/>
      <c r="K55" s="3"/>
    </row>
    <row r="56" spans="1:11">
      <c r="A56" s="21">
        <v>7</v>
      </c>
      <c r="B56" s="22"/>
      <c r="C56" s="21" t="s">
        <v>128</v>
      </c>
      <c r="D56" s="64" t="s">
        <v>129</v>
      </c>
      <c r="E56" s="24">
        <v>3</v>
      </c>
      <c r="H56" s="7"/>
      <c r="I56" s="7"/>
      <c r="J56" s="3"/>
      <c r="K56" s="3"/>
    </row>
    <row r="57" spans="1:11">
      <c r="A57" s="21">
        <v>8</v>
      </c>
      <c r="B57" s="22"/>
      <c r="C57" s="21" t="s">
        <v>130</v>
      </c>
      <c r="D57" s="65"/>
      <c r="E57" s="24">
        <v>0.65</v>
      </c>
      <c r="H57" s="7"/>
      <c r="I57" s="7"/>
      <c r="J57" s="3"/>
      <c r="K57" s="3"/>
    </row>
    <row r="58" spans="1:11">
      <c r="A58" s="21">
        <v>9</v>
      </c>
      <c r="B58" s="22"/>
      <c r="C58" s="21" t="s">
        <v>131</v>
      </c>
      <c r="D58" s="66"/>
      <c r="E58" s="24">
        <v>3.5</v>
      </c>
      <c r="H58" s="7"/>
      <c r="I58" s="7"/>
      <c r="J58" s="3"/>
      <c r="K58" s="3"/>
    </row>
    <row r="59" spans="1:11">
      <c r="A59" s="21"/>
      <c r="B59" s="22"/>
      <c r="C59" s="25" t="s">
        <v>132</v>
      </c>
      <c r="D59" s="26"/>
      <c r="E59" s="27">
        <f>((((1+(E50+E51+E52+E53)/100)*(1+E54/100)*(1+E55/100))/(1-(E56+E57+E58)/100))-1)*100</f>
        <v>24.996972374798034</v>
      </c>
      <c r="H59" s="7"/>
      <c r="I59" s="7"/>
      <c r="J59" s="3"/>
      <c r="K59" s="3"/>
    </row>
    <row r="60" spans="1:11" ht="15" customHeight="1">
      <c r="A60" s="67" t="s">
        <v>133</v>
      </c>
      <c r="B60" s="67"/>
      <c r="C60" s="67"/>
      <c r="D60" s="67"/>
      <c r="E60" s="28"/>
      <c r="H60" s="7"/>
      <c r="I60" s="7"/>
      <c r="J60" s="3"/>
      <c r="K60" s="3"/>
    </row>
    <row r="61" spans="1:11">
      <c r="A61" s="7"/>
      <c r="B61" s="7"/>
      <c r="C61" s="7"/>
      <c r="D61" s="7"/>
      <c r="E61" s="7"/>
      <c r="F61" s="7"/>
      <c r="G61" s="7"/>
      <c r="H61" s="7"/>
      <c r="I61" s="7"/>
      <c r="J61" s="3"/>
      <c r="K61" s="3"/>
    </row>
    <row r="62" spans="1:11" ht="31.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ht="37.5" customHeight="1">
      <c r="A63" s="61" t="s">
        <v>53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</row>
    <row r="64" spans="1:11" ht="40.5" customHeight="1">
      <c r="A64" s="61" t="s">
        <v>176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</row>
  </sheetData>
  <mergeCells count="18">
    <mergeCell ref="D4:D5"/>
    <mergeCell ref="E4:E5"/>
    <mergeCell ref="F4:F5"/>
    <mergeCell ref="G4:I4"/>
    <mergeCell ref="J4:K4"/>
    <mergeCell ref="A64:K64"/>
    <mergeCell ref="E1:F1"/>
    <mergeCell ref="G1:K1"/>
    <mergeCell ref="E2:F2"/>
    <mergeCell ref="G2:K2"/>
    <mergeCell ref="A63:K63"/>
    <mergeCell ref="D56:D58"/>
    <mergeCell ref="A60:D60"/>
    <mergeCell ref="A2:C2"/>
    <mergeCell ref="A3:K3"/>
    <mergeCell ref="A4:A5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Normal="100" zoomScaleSheetLayoutView="100" workbookViewId="0">
      <selection activeCell="D19" sqref="D19"/>
    </sheetView>
  </sheetViews>
  <sheetFormatPr defaultRowHeight="12.75"/>
  <cols>
    <col min="1" max="1" width="2.7109375" style="45" customWidth="1"/>
    <col min="2" max="2" width="26.85546875" style="46" customWidth="1"/>
    <col min="3" max="3" width="9" style="47" customWidth="1"/>
    <col min="4" max="4" width="9.28515625" style="45" customWidth="1"/>
    <col min="5" max="5" width="10.7109375" style="48" customWidth="1"/>
    <col min="6" max="6" width="11.7109375" style="50" customWidth="1"/>
    <col min="7" max="7" width="11.5703125" style="50" bestFit="1" customWidth="1"/>
    <col min="8" max="255" width="9.140625" style="50"/>
    <col min="256" max="256" width="2.7109375" style="50" customWidth="1"/>
    <col min="257" max="257" width="26.85546875" style="50" customWidth="1"/>
    <col min="258" max="258" width="9" style="50" customWidth="1"/>
    <col min="259" max="259" width="9.28515625" style="50" customWidth="1"/>
    <col min="260" max="260" width="9.140625" style="50"/>
    <col min="261" max="261" width="10.7109375" style="50" customWidth="1"/>
    <col min="262" max="262" width="11.7109375" style="50" customWidth="1"/>
    <col min="263" max="263" width="11.5703125" style="50" bestFit="1" customWidth="1"/>
    <col min="264" max="511" width="9.140625" style="50"/>
    <col min="512" max="512" width="2.7109375" style="50" customWidth="1"/>
    <col min="513" max="513" width="26.85546875" style="50" customWidth="1"/>
    <col min="514" max="514" width="9" style="50" customWidth="1"/>
    <col min="515" max="515" width="9.28515625" style="50" customWidth="1"/>
    <col min="516" max="516" width="9.140625" style="50"/>
    <col min="517" max="517" width="10.7109375" style="50" customWidth="1"/>
    <col min="518" max="518" width="11.7109375" style="50" customWidth="1"/>
    <col min="519" max="519" width="11.5703125" style="50" bestFit="1" customWidth="1"/>
    <col min="520" max="767" width="9.140625" style="50"/>
    <col min="768" max="768" width="2.7109375" style="50" customWidth="1"/>
    <col min="769" max="769" width="26.85546875" style="50" customWidth="1"/>
    <col min="770" max="770" width="9" style="50" customWidth="1"/>
    <col min="771" max="771" width="9.28515625" style="50" customWidth="1"/>
    <col min="772" max="772" width="9.140625" style="50"/>
    <col min="773" max="773" width="10.7109375" style="50" customWidth="1"/>
    <col min="774" max="774" width="11.7109375" style="50" customWidth="1"/>
    <col min="775" max="775" width="11.5703125" style="50" bestFit="1" customWidth="1"/>
    <col min="776" max="1023" width="9.140625" style="50"/>
    <col min="1024" max="1024" width="2.7109375" style="50" customWidth="1"/>
    <col min="1025" max="1025" width="26.85546875" style="50" customWidth="1"/>
    <col min="1026" max="1026" width="9" style="50" customWidth="1"/>
    <col min="1027" max="1027" width="9.28515625" style="50" customWidth="1"/>
    <col min="1028" max="1028" width="9.140625" style="50"/>
    <col min="1029" max="1029" width="10.7109375" style="50" customWidth="1"/>
    <col min="1030" max="1030" width="11.7109375" style="50" customWidth="1"/>
    <col min="1031" max="1031" width="11.5703125" style="50" bestFit="1" customWidth="1"/>
    <col min="1032" max="1279" width="9.140625" style="50"/>
    <col min="1280" max="1280" width="2.7109375" style="50" customWidth="1"/>
    <col min="1281" max="1281" width="26.85546875" style="50" customWidth="1"/>
    <col min="1282" max="1282" width="9" style="50" customWidth="1"/>
    <col min="1283" max="1283" width="9.28515625" style="50" customWidth="1"/>
    <col min="1284" max="1284" width="9.140625" style="50"/>
    <col min="1285" max="1285" width="10.7109375" style="50" customWidth="1"/>
    <col min="1286" max="1286" width="11.7109375" style="50" customWidth="1"/>
    <col min="1287" max="1287" width="11.5703125" style="50" bestFit="1" customWidth="1"/>
    <col min="1288" max="1535" width="9.140625" style="50"/>
    <col min="1536" max="1536" width="2.7109375" style="50" customWidth="1"/>
    <col min="1537" max="1537" width="26.85546875" style="50" customWidth="1"/>
    <col min="1538" max="1538" width="9" style="50" customWidth="1"/>
    <col min="1539" max="1539" width="9.28515625" style="50" customWidth="1"/>
    <col min="1540" max="1540" width="9.140625" style="50"/>
    <col min="1541" max="1541" width="10.7109375" style="50" customWidth="1"/>
    <col min="1542" max="1542" width="11.7109375" style="50" customWidth="1"/>
    <col min="1543" max="1543" width="11.5703125" style="50" bestFit="1" customWidth="1"/>
    <col min="1544" max="1791" width="9.140625" style="50"/>
    <col min="1792" max="1792" width="2.7109375" style="50" customWidth="1"/>
    <col min="1793" max="1793" width="26.85546875" style="50" customWidth="1"/>
    <col min="1794" max="1794" width="9" style="50" customWidth="1"/>
    <col min="1795" max="1795" width="9.28515625" style="50" customWidth="1"/>
    <col min="1796" max="1796" width="9.140625" style="50"/>
    <col min="1797" max="1797" width="10.7109375" style="50" customWidth="1"/>
    <col min="1798" max="1798" width="11.7109375" style="50" customWidth="1"/>
    <col min="1799" max="1799" width="11.5703125" style="50" bestFit="1" customWidth="1"/>
    <col min="1800" max="2047" width="9.140625" style="50"/>
    <col min="2048" max="2048" width="2.7109375" style="50" customWidth="1"/>
    <col min="2049" max="2049" width="26.85546875" style="50" customWidth="1"/>
    <col min="2050" max="2050" width="9" style="50" customWidth="1"/>
    <col min="2051" max="2051" width="9.28515625" style="50" customWidth="1"/>
    <col min="2052" max="2052" width="9.140625" style="50"/>
    <col min="2053" max="2053" width="10.7109375" style="50" customWidth="1"/>
    <col min="2054" max="2054" width="11.7109375" style="50" customWidth="1"/>
    <col min="2055" max="2055" width="11.5703125" style="50" bestFit="1" customWidth="1"/>
    <col min="2056" max="2303" width="9.140625" style="50"/>
    <col min="2304" max="2304" width="2.7109375" style="50" customWidth="1"/>
    <col min="2305" max="2305" width="26.85546875" style="50" customWidth="1"/>
    <col min="2306" max="2306" width="9" style="50" customWidth="1"/>
    <col min="2307" max="2307" width="9.28515625" style="50" customWidth="1"/>
    <col min="2308" max="2308" width="9.140625" style="50"/>
    <col min="2309" max="2309" width="10.7109375" style="50" customWidth="1"/>
    <col min="2310" max="2310" width="11.7109375" style="50" customWidth="1"/>
    <col min="2311" max="2311" width="11.5703125" style="50" bestFit="1" customWidth="1"/>
    <col min="2312" max="2559" width="9.140625" style="50"/>
    <col min="2560" max="2560" width="2.7109375" style="50" customWidth="1"/>
    <col min="2561" max="2561" width="26.85546875" style="50" customWidth="1"/>
    <col min="2562" max="2562" width="9" style="50" customWidth="1"/>
    <col min="2563" max="2563" width="9.28515625" style="50" customWidth="1"/>
    <col min="2564" max="2564" width="9.140625" style="50"/>
    <col min="2565" max="2565" width="10.7109375" style="50" customWidth="1"/>
    <col min="2566" max="2566" width="11.7109375" style="50" customWidth="1"/>
    <col min="2567" max="2567" width="11.5703125" style="50" bestFit="1" customWidth="1"/>
    <col min="2568" max="2815" width="9.140625" style="50"/>
    <col min="2816" max="2816" width="2.7109375" style="50" customWidth="1"/>
    <col min="2817" max="2817" width="26.85546875" style="50" customWidth="1"/>
    <col min="2818" max="2818" width="9" style="50" customWidth="1"/>
    <col min="2819" max="2819" width="9.28515625" style="50" customWidth="1"/>
    <col min="2820" max="2820" width="9.140625" style="50"/>
    <col min="2821" max="2821" width="10.7109375" style="50" customWidth="1"/>
    <col min="2822" max="2822" width="11.7109375" style="50" customWidth="1"/>
    <col min="2823" max="2823" width="11.5703125" style="50" bestFit="1" customWidth="1"/>
    <col min="2824" max="3071" width="9.140625" style="50"/>
    <col min="3072" max="3072" width="2.7109375" style="50" customWidth="1"/>
    <col min="3073" max="3073" width="26.85546875" style="50" customWidth="1"/>
    <col min="3074" max="3074" width="9" style="50" customWidth="1"/>
    <col min="3075" max="3075" width="9.28515625" style="50" customWidth="1"/>
    <col min="3076" max="3076" width="9.140625" style="50"/>
    <col min="3077" max="3077" width="10.7109375" style="50" customWidth="1"/>
    <col min="3078" max="3078" width="11.7109375" style="50" customWidth="1"/>
    <col min="3079" max="3079" width="11.5703125" style="50" bestFit="1" customWidth="1"/>
    <col min="3080" max="3327" width="9.140625" style="50"/>
    <col min="3328" max="3328" width="2.7109375" style="50" customWidth="1"/>
    <col min="3329" max="3329" width="26.85546875" style="50" customWidth="1"/>
    <col min="3330" max="3330" width="9" style="50" customWidth="1"/>
    <col min="3331" max="3331" width="9.28515625" style="50" customWidth="1"/>
    <col min="3332" max="3332" width="9.140625" style="50"/>
    <col min="3333" max="3333" width="10.7109375" style="50" customWidth="1"/>
    <col min="3334" max="3334" width="11.7109375" style="50" customWidth="1"/>
    <col min="3335" max="3335" width="11.5703125" style="50" bestFit="1" customWidth="1"/>
    <col min="3336" max="3583" width="9.140625" style="50"/>
    <col min="3584" max="3584" width="2.7109375" style="50" customWidth="1"/>
    <col min="3585" max="3585" width="26.85546875" style="50" customWidth="1"/>
    <col min="3586" max="3586" width="9" style="50" customWidth="1"/>
    <col min="3587" max="3587" width="9.28515625" style="50" customWidth="1"/>
    <col min="3588" max="3588" width="9.140625" style="50"/>
    <col min="3589" max="3589" width="10.7109375" style="50" customWidth="1"/>
    <col min="3590" max="3590" width="11.7109375" style="50" customWidth="1"/>
    <col min="3591" max="3591" width="11.5703125" style="50" bestFit="1" customWidth="1"/>
    <col min="3592" max="3839" width="9.140625" style="50"/>
    <col min="3840" max="3840" width="2.7109375" style="50" customWidth="1"/>
    <col min="3841" max="3841" width="26.85546875" style="50" customWidth="1"/>
    <col min="3842" max="3842" width="9" style="50" customWidth="1"/>
    <col min="3843" max="3843" width="9.28515625" style="50" customWidth="1"/>
    <col min="3844" max="3844" width="9.140625" style="50"/>
    <col min="3845" max="3845" width="10.7109375" style="50" customWidth="1"/>
    <col min="3846" max="3846" width="11.7109375" style="50" customWidth="1"/>
    <col min="3847" max="3847" width="11.5703125" style="50" bestFit="1" customWidth="1"/>
    <col min="3848" max="4095" width="9.140625" style="50"/>
    <col min="4096" max="4096" width="2.7109375" style="50" customWidth="1"/>
    <col min="4097" max="4097" width="26.85546875" style="50" customWidth="1"/>
    <col min="4098" max="4098" width="9" style="50" customWidth="1"/>
    <col min="4099" max="4099" width="9.28515625" style="50" customWidth="1"/>
    <col min="4100" max="4100" width="9.140625" style="50"/>
    <col min="4101" max="4101" width="10.7109375" style="50" customWidth="1"/>
    <col min="4102" max="4102" width="11.7109375" style="50" customWidth="1"/>
    <col min="4103" max="4103" width="11.5703125" style="50" bestFit="1" customWidth="1"/>
    <col min="4104" max="4351" width="9.140625" style="50"/>
    <col min="4352" max="4352" width="2.7109375" style="50" customWidth="1"/>
    <col min="4353" max="4353" width="26.85546875" style="50" customWidth="1"/>
    <col min="4354" max="4354" width="9" style="50" customWidth="1"/>
    <col min="4355" max="4355" width="9.28515625" style="50" customWidth="1"/>
    <col min="4356" max="4356" width="9.140625" style="50"/>
    <col min="4357" max="4357" width="10.7109375" style="50" customWidth="1"/>
    <col min="4358" max="4358" width="11.7109375" style="50" customWidth="1"/>
    <col min="4359" max="4359" width="11.5703125" style="50" bestFit="1" customWidth="1"/>
    <col min="4360" max="4607" width="9.140625" style="50"/>
    <col min="4608" max="4608" width="2.7109375" style="50" customWidth="1"/>
    <col min="4609" max="4609" width="26.85546875" style="50" customWidth="1"/>
    <col min="4610" max="4610" width="9" style="50" customWidth="1"/>
    <col min="4611" max="4611" width="9.28515625" style="50" customWidth="1"/>
    <col min="4612" max="4612" width="9.140625" style="50"/>
    <col min="4613" max="4613" width="10.7109375" style="50" customWidth="1"/>
    <col min="4614" max="4614" width="11.7109375" style="50" customWidth="1"/>
    <col min="4615" max="4615" width="11.5703125" style="50" bestFit="1" customWidth="1"/>
    <col min="4616" max="4863" width="9.140625" style="50"/>
    <col min="4864" max="4864" width="2.7109375" style="50" customWidth="1"/>
    <col min="4865" max="4865" width="26.85546875" style="50" customWidth="1"/>
    <col min="4866" max="4866" width="9" style="50" customWidth="1"/>
    <col min="4867" max="4867" width="9.28515625" style="50" customWidth="1"/>
    <col min="4868" max="4868" width="9.140625" style="50"/>
    <col min="4869" max="4869" width="10.7109375" style="50" customWidth="1"/>
    <col min="4870" max="4870" width="11.7109375" style="50" customWidth="1"/>
    <col min="4871" max="4871" width="11.5703125" style="50" bestFit="1" customWidth="1"/>
    <col min="4872" max="5119" width="9.140625" style="50"/>
    <col min="5120" max="5120" width="2.7109375" style="50" customWidth="1"/>
    <col min="5121" max="5121" width="26.85546875" style="50" customWidth="1"/>
    <col min="5122" max="5122" width="9" style="50" customWidth="1"/>
    <col min="5123" max="5123" width="9.28515625" style="50" customWidth="1"/>
    <col min="5124" max="5124" width="9.140625" style="50"/>
    <col min="5125" max="5125" width="10.7109375" style="50" customWidth="1"/>
    <col min="5126" max="5126" width="11.7109375" style="50" customWidth="1"/>
    <col min="5127" max="5127" width="11.5703125" style="50" bestFit="1" customWidth="1"/>
    <col min="5128" max="5375" width="9.140625" style="50"/>
    <col min="5376" max="5376" width="2.7109375" style="50" customWidth="1"/>
    <col min="5377" max="5377" width="26.85546875" style="50" customWidth="1"/>
    <col min="5378" max="5378" width="9" style="50" customWidth="1"/>
    <col min="5379" max="5379" width="9.28515625" style="50" customWidth="1"/>
    <col min="5380" max="5380" width="9.140625" style="50"/>
    <col min="5381" max="5381" width="10.7109375" style="50" customWidth="1"/>
    <col min="5382" max="5382" width="11.7109375" style="50" customWidth="1"/>
    <col min="5383" max="5383" width="11.5703125" style="50" bestFit="1" customWidth="1"/>
    <col min="5384" max="5631" width="9.140625" style="50"/>
    <col min="5632" max="5632" width="2.7109375" style="50" customWidth="1"/>
    <col min="5633" max="5633" width="26.85546875" style="50" customWidth="1"/>
    <col min="5634" max="5634" width="9" style="50" customWidth="1"/>
    <col min="5635" max="5635" width="9.28515625" style="50" customWidth="1"/>
    <col min="5636" max="5636" width="9.140625" style="50"/>
    <col min="5637" max="5637" width="10.7109375" style="50" customWidth="1"/>
    <col min="5638" max="5638" width="11.7109375" style="50" customWidth="1"/>
    <col min="5639" max="5639" width="11.5703125" style="50" bestFit="1" customWidth="1"/>
    <col min="5640" max="5887" width="9.140625" style="50"/>
    <col min="5888" max="5888" width="2.7109375" style="50" customWidth="1"/>
    <col min="5889" max="5889" width="26.85546875" style="50" customWidth="1"/>
    <col min="5890" max="5890" width="9" style="50" customWidth="1"/>
    <col min="5891" max="5891" width="9.28515625" style="50" customWidth="1"/>
    <col min="5892" max="5892" width="9.140625" style="50"/>
    <col min="5893" max="5893" width="10.7109375" style="50" customWidth="1"/>
    <col min="5894" max="5894" width="11.7109375" style="50" customWidth="1"/>
    <col min="5895" max="5895" width="11.5703125" style="50" bestFit="1" customWidth="1"/>
    <col min="5896" max="6143" width="9.140625" style="50"/>
    <col min="6144" max="6144" width="2.7109375" style="50" customWidth="1"/>
    <col min="6145" max="6145" width="26.85546875" style="50" customWidth="1"/>
    <col min="6146" max="6146" width="9" style="50" customWidth="1"/>
    <col min="6147" max="6147" width="9.28515625" style="50" customWidth="1"/>
    <col min="6148" max="6148" width="9.140625" style="50"/>
    <col min="6149" max="6149" width="10.7109375" style="50" customWidth="1"/>
    <col min="6150" max="6150" width="11.7109375" style="50" customWidth="1"/>
    <col min="6151" max="6151" width="11.5703125" style="50" bestFit="1" customWidth="1"/>
    <col min="6152" max="6399" width="9.140625" style="50"/>
    <col min="6400" max="6400" width="2.7109375" style="50" customWidth="1"/>
    <col min="6401" max="6401" width="26.85546875" style="50" customWidth="1"/>
    <col min="6402" max="6402" width="9" style="50" customWidth="1"/>
    <col min="6403" max="6403" width="9.28515625" style="50" customWidth="1"/>
    <col min="6404" max="6404" width="9.140625" style="50"/>
    <col min="6405" max="6405" width="10.7109375" style="50" customWidth="1"/>
    <col min="6406" max="6406" width="11.7109375" style="50" customWidth="1"/>
    <col min="6407" max="6407" width="11.5703125" style="50" bestFit="1" customWidth="1"/>
    <col min="6408" max="6655" width="9.140625" style="50"/>
    <col min="6656" max="6656" width="2.7109375" style="50" customWidth="1"/>
    <col min="6657" max="6657" width="26.85546875" style="50" customWidth="1"/>
    <col min="6658" max="6658" width="9" style="50" customWidth="1"/>
    <col min="6659" max="6659" width="9.28515625" style="50" customWidth="1"/>
    <col min="6660" max="6660" width="9.140625" style="50"/>
    <col min="6661" max="6661" width="10.7109375" style="50" customWidth="1"/>
    <col min="6662" max="6662" width="11.7109375" style="50" customWidth="1"/>
    <col min="6663" max="6663" width="11.5703125" style="50" bestFit="1" customWidth="1"/>
    <col min="6664" max="6911" width="9.140625" style="50"/>
    <col min="6912" max="6912" width="2.7109375" style="50" customWidth="1"/>
    <col min="6913" max="6913" width="26.85546875" style="50" customWidth="1"/>
    <col min="6914" max="6914" width="9" style="50" customWidth="1"/>
    <col min="6915" max="6915" width="9.28515625" style="50" customWidth="1"/>
    <col min="6916" max="6916" width="9.140625" style="50"/>
    <col min="6917" max="6917" width="10.7109375" style="50" customWidth="1"/>
    <col min="6918" max="6918" width="11.7109375" style="50" customWidth="1"/>
    <col min="6919" max="6919" width="11.5703125" style="50" bestFit="1" customWidth="1"/>
    <col min="6920" max="7167" width="9.140625" style="50"/>
    <col min="7168" max="7168" width="2.7109375" style="50" customWidth="1"/>
    <col min="7169" max="7169" width="26.85546875" style="50" customWidth="1"/>
    <col min="7170" max="7170" width="9" style="50" customWidth="1"/>
    <col min="7171" max="7171" width="9.28515625" style="50" customWidth="1"/>
    <col min="7172" max="7172" width="9.140625" style="50"/>
    <col min="7173" max="7173" width="10.7109375" style="50" customWidth="1"/>
    <col min="7174" max="7174" width="11.7109375" style="50" customWidth="1"/>
    <col min="7175" max="7175" width="11.5703125" style="50" bestFit="1" customWidth="1"/>
    <col min="7176" max="7423" width="9.140625" style="50"/>
    <col min="7424" max="7424" width="2.7109375" style="50" customWidth="1"/>
    <col min="7425" max="7425" width="26.85546875" style="50" customWidth="1"/>
    <col min="7426" max="7426" width="9" style="50" customWidth="1"/>
    <col min="7427" max="7427" width="9.28515625" style="50" customWidth="1"/>
    <col min="7428" max="7428" width="9.140625" style="50"/>
    <col min="7429" max="7429" width="10.7109375" style="50" customWidth="1"/>
    <col min="7430" max="7430" width="11.7109375" style="50" customWidth="1"/>
    <col min="7431" max="7431" width="11.5703125" style="50" bestFit="1" customWidth="1"/>
    <col min="7432" max="7679" width="9.140625" style="50"/>
    <col min="7680" max="7680" width="2.7109375" style="50" customWidth="1"/>
    <col min="7681" max="7681" width="26.85546875" style="50" customWidth="1"/>
    <col min="7682" max="7682" width="9" style="50" customWidth="1"/>
    <col min="7683" max="7683" width="9.28515625" style="50" customWidth="1"/>
    <col min="7684" max="7684" width="9.140625" style="50"/>
    <col min="7685" max="7685" width="10.7109375" style="50" customWidth="1"/>
    <col min="7686" max="7686" width="11.7109375" style="50" customWidth="1"/>
    <col min="7687" max="7687" width="11.5703125" style="50" bestFit="1" customWidth="1"/>
    <col min="7688" max="7935" width="9.140625" style="50"/>
    <col min="7936" max="7936" width="2.7109375" style="50" customWidth="1"/>
    <col min="7937" max="7937" width="26.85546875" style="50" customWidth="1"/>
    <col min="7938" max="7938" width="9" style="50" customWidth="1"/>
    <col min="7939" max="7939" width="9.28515625" style="50" customWidth="1"/>
    <col min="7940" max="7940" width="9.140625" style="50"/>
    <col min="7941" max="7941" width="10.7109375" style="50" customWidth="1"/>
    <col min="7942" max="7942" width="11.7109375" style="50" customWidth="1"/>
    <col min="7943" max="7943" width="11.5703125" style="50" bestFit="1" customWidth="1"/>
    <col min="7944" max="8191" width="9.140625" style="50"/>
    <col min="8192" max="8192" width="2.7109375" style="50" customWidth="1"/>
    <col min="8193" max="8193" width="26.85546875" style="50" customWidth="1"/>
    <col min="8194" max="8194" width="9" style="50" customWidth="1"/>
    <col min="8195" max="8195" width="9.28515625" style="50" customWidth="1"/>
    <col min="8196" max="8196" width="9.140625" style="50"/>
    <col min="8197" max="8197" width="10.7109375" style="50" customWidth="1"/>
    <col min="8198" max="8198" width="11.7109375" style="50" customWidth="1"/>
    <col min="8199" max="8199" width="11.5703125" style="50" bestFit="1" customWidth="1"/>
    <col min="8200" max="8447" width="9.140625" style="50"/>
    <col min="8448" max="8448" width="2.7109375" style="50" customWidth="1"/>
    <col min="8449" max="8449" width="26.85546875" style="50" customWidth="1"/>
    <col min="8450" max="8450" width="9" style="50" customWidth="1"/>
    <col min="8451" max="8451" width="9.28515625" style="50" customWidth="1"/>
    <col min="8452" max="8452" width="9.140625" style="50"/>
    <col min="8453" max="8453" width="10.7109375" style="50" customWidth="1"/>
    <col min="8454" max="8454" width="11.7109375" style="50" customWidth="1"/>
    <col min="8455" max="8455" width="11.5703125" style="50" bestFit="1" customWidth="1"/>
    <col min="8456" max="8703" width="9.140625" style="50"/>
    <col min="8704" max="8704" width="2.7109375" style="50" customWidth="1"/>
    <col min="8705" max="8705" width="26.85546875" style="50" customWidth="1"/>
    <col min="8706" max="8706" width="9" style="50" customWidth="1"/>
    <col min="8707" max="8707" width="9.28515625" style="50" customWidth="1"/>
    <col min="8708" max="8708" width="9.140625" style="50"/>
    <col min="8709" max="8709" width="10.7109375" style="50" customWidth="1"/>
    <col min="8710" max="8710" width="11.7109375" style="50" customWidth="1"/>
    <col min="8711" max="8711" width="11.5703125" style="50" bestFit="1" customWidth="1"/>
    <col min="8712" max="8959" width="9.140625" style="50"/>
    <col min="8960" max="8960" width="2.7109375" style="50" customWidth="1"/>
    <col min="8961" max="8961" width="26.85546875" style="50" customWidth="1"/>
    <col min="8962" max="8962" width="9" style="50" customWidth="1"/>
    <col min="8963" max="8963" width="9.28515625" style="50" customWidth="1"/>
    <col min="8964" max="8964" width="9.140625" style="50"/>
    <col min="8965" max="8965" width="10.7109375" style="50" customWidth="1"/>
    <col min="8966" max="8966" width="11.7109375" style="50" customWidth="1"/>
    <col min="8967" max="8967" width="11.5703125" style="50" bestFit="1" customWidth="1"/>
    <col min="8968" max="9215" width="9.140625" style="50"/>
    <col min="9216" max="9216" width="2.7109375" style="50" customWidth="1"/>
    <col min="9217" max="9217" width="26.85546875" style="50" customWidth="1"/>
    <col min="9218" max="9218" width="9" style="50" customWidth="1"/>
    <col min="9219" max="9219" width="9.28515625" style="50" customWidth="1"/>
    <col min="9220" max="9220" width="9.140625" style="50"/>
    <col min="9221" max="9221" width="10.7109375" style="50" customWidth="1"/>
    <col min="9222" max="9222" width="11.7109375" style="50" customWidth="1"/>
    <col min="9223" max="9223" width="11.5703125" style="50" bestFit="1" customWidth="1"/>
    <col min="9224" max="9471" width="9.140625" style="50"/>
    <col min="9472" max="9472" width="2.7109375" style="50" customWidth="1"/>
    <col min="9473" max="9473" width="26.85546875" style="50" customWidth="1"/>
    <col min="9474" max="9474" width="9" style="50" customWidth="1"/>
    <col min="9475" max="9475" width="9.28515625" style="50" customWidth="1"/>
    <col min="9476" max="9476" width="9.140625" style="50"/>
    <col min="9477" max="9477" width="10.7109375" style="50" customWidth="1"/>
    <col min="9478" max="9478" width="11.7109375" style="50" customWidth="1"/>
    <col min="9479" max="9479" width="11.5703125" style="50" bestFit="1" customWidth="1"/>
    <col min="9480" max="9727" width="9.140625" style="50"/>
    <col min="9728" max="9728" width="2.7109375" style="50" customWidth="1"/>
    <col min="9729" max="9729" width="26.85546875" style="50" customWidth="1"/>
    <col min="9730" max="9730" width="9" style="50" customWidth="1"/>
    <col min="9731" max="9731" width="9.28515625" style="50" customWidth="1"/>
    <col min="9732" max="9732" width="9.140625" style="50"/>
    <col min="9733" max="9733" width="10.7109375" style="50" customWidth="1"/>
    <col min="9734" max="9734" width="11.7109375" style="50" customWidth="1"/>
    <col min="9735" max="9735" width="11.5703125" style="50" bestFit="1" customWidth="1"/>
    <col min="9736" max="9983" width="9.140625" style="50"/>
    <col min="9984" max="9984" width="2.7109375" style="50" customWidth="1"/>
    <col min="9985" max="9985" width="26.85546875" style="50" customWidth="1"/>
    <col min="9986" max="9986" width="9" style="50" customWidth="1"/>
    <col min="9987" max="9987" width="9.28515625" style="50" customWidth="1"/>
    <col min="9988" max="9988" width="9.140625" style="50"/>
    <col min="9989" max="9989" width="10.7109375" style="50" customWidth="1"/>
    <col min="9990" max="9990" width="11.7109375" style="50" customWidth="1"/>
    <col min="9991" max="9991" width="11.5703125" style="50" bestFit="1" customWidth="1"/>
    <col min="9992" max="10239" width="9.140625" style="50"/>
    <col min="10240" max="10240" width="2.7109375" style="50" customWidth="1"/>
    <col min="10241" max="10241" width="26.85546875" style="50" customWidth="1"/>
    <col min="10242" max="10242" width="9" style="50" customWidth="1"/>
    <col min="10243" max="10243" width="9.28515625" style="50" customWidth="1"/>
    <col min="10244" max="10244" width="9.140625" style="50"/>
    <col min="10245" max="10245" width="10.7109375" style="50" customWidth="1"/>
    <col min="10246" max="10246" width="11.7109375" style="50" customWidth="1"/>
    <col min="10247" max="10247" width="11.5703125" style="50" bestFit="1" customWidth="1"/>
    <col min="10248" max="10495" width="9.140625" style="50"/>
    <col min="10496" max="10496" width="2.7109375" style="50" customWidth="1"/>
    <col min="10497" max="10497" width="26.85546875" style="50" customWidth="1"/>
    <col min="10498" max="10498" width="9" style="50" customWidth="1"/>
    <col min="10499" max="10499" width="9.28515625" style="50" customWidth="1"/>
    <col min="10500" max="10500" width="9.140625" style="50"/>
    <col min="10501" max="10501" width="10.7109375" style="50" customWidth="1"/>
    <col min="10502" max="10502" width="11.7109375" style="50" customWidth="1"/>
    <col min="10503" max="10503" width="11.5703125" style="50" bestFit="1" customWidth="1"/>
    <col min="10504" max="10751" width="9.140625" style="50"/>
    <col min="10752" max="10752" width="2.7109375" style="50" customWidth="1"/>
    <col min="10753" max="10753" width="26.85546875" style="50" customWidth="1"/>
    <col min="10754" max="10754" width="9" style="50" customWidth="1"/>
    <col min="10755" max="10755" width="9.28515625" style="50" customWidth="1"/>
    <col min="10756" max="10756" width="9.140625" style="50"/>
    <col min="10757" max="10757" width="10.7109375" style="50" customWidth="1"/>
    <col min="10758" max="10758" width="11.7109375" style="50" customWidth="1"/>
    <col min="10759" max="10759" width="11.5703125" style="50" bestFit="1" customWidth="1"/>
    <col min="10760" max="11007" width="9.140625" style="50"/>
    <col min="11008" max="11008" width="2.7109375" style="50" customWidth="1"/>
    <col min="11009" max="11009" width="26.85546875" style="50" customWidth="1"/>
    <col min="11010" max="11010" width="9" style="50" customWidth="1"/>
    <col min="11011" max="11011" width="9.28515625" style="50" customWidth="1"/>
    <col min="11012" max="11012" width="9.140625" style="50"/>
    <col min="11013" max="11013" width="10.7109375" style="50" customWidth="1"/>
    <col min="11014" max="11014" width="11.7109375" style="50" customWidth="1"/>
    <col min="11015" max="11015" width="11.5703125" style="50" bestFit="1" customWidth="1"/>
    <col min="11016" max="11263" width="9.140625" style="50"/>
    <col min="11264" max="11264" width="2.7109375" style="50" customWidth="1"/>
    <col min="11265" max="11265" width="26.85546875" style="50" customWidth="1"/>
    <col min="11266" max="11266" width="9" style="50" customWidth="1"/>
    <col min="11267" max="11267" width="9.28515625" style="50" customWidth="1"/>
    <col min="11268" max="11268" width="9.140625" style="50"/>
    <col min="11269" max="11269" width="10.7109375" style="50" customWidth="1"/>
    <col min="11270" max="11270" width="11.7109375" style="50" customWidth="1"/>
    <col min="11271" max="11271" width="11.5703125" style="50" bestFit="1" customWidth="1"/>
    <col min="11272" max="11519" width="9.140625" style="50"/>
    <col min="11520" max="11520" width="2.7109375" style="50" customWidth="1"/>
    <col min="11521" max="11521" width="26.85546875" style="50" customWidth="1"/>
    <col min="11522" max="11522" width="9" style="50" customWidth="1"/>
    <col min="11523" max="11523" width="9.28515625" style="50" customWidth="1"/>
    <col min="11524" max="11524" width="9.140625" style="50"/>
    <col min="11525" max="11525" width="10.7109375" style="50" customWidth="1"/>
    <col min="11526" max="11526" width="11.7109375" style="50" customWidth="1"/>
    <col min="11527" max="11527" width="11.5703125" style="50" bestFit="1" customWidth="1"/>
    <col min="11528" max="11775" width="9.140625" style="50"/>
    <col min="11776" max="11776" width="2.7109375" style="50" customWidth="1"/>
    <col min="11777" max="11777" width="26.85546875" style="50" customWidth="1"/>
    <col min="11778" max="11778" width="9" style="50" customWidth="1"/>
    <col min="11779" max="11779" width="9.28515625" style="50" customWidth="1"/>
    <col min="11780" max="11780" width="9.140625" style="50"/>
    <col min="11781" max="11781" width="10.7109375" style="50" customWidth="1"/>
    <col min="11782" max="11782" width="11.7109375" style="50" customWidth="1"/>
    <col min="11783" max="11783" width="11.5703125" style="50" bestFit="1" customWidth="1"/>
    <col min="11784" max="12031" width="9.140625" style="50"/>
    <col min="12032" max="12032" width="2.7109375" style="50" customWidth="1"/>
    <col min="12033" max="12033" width="26.85546875" style="50" customWidth="1"/>
    <col min="12034" max="12034" width="9" style="50" customWidth="1"/>
    <col min="12035" max="12035" width="9.28515625" style="50" customWidth="1"/>
    <col min="12036" max="12036" width="9.140625" style="50"/>
    <col min="12037" max="12037" width="10.7109375" style="50" customWidth="1"/>
    <col min="12038" max="12038" width="11.7109375" style="50" customWidth="1"/>
    <col min="12039" max="12039" width="11.5703125" style="50" bestFit="1" customWidth="1"/>
    <col min="12040" max="12287" width="9.140625" style="50"/>
    <col min="12288" max="12288" width="2.7109375" style="50" customWidth="1"/>
    <col min="12289" max="12289" width="26.85546875" style="50" customWidth="1"/>
    <col min="12290" max="12290" width="9" style="50" customWidth="1"/>
    <col min="12291" max="12291" width="9.28515625" style="50" customWidth="1"/>
    <col min="12292" max="12292" width="9.140625" style="50"/>
    <col min="12293" max="12293" width="10.7109375" style="50" customWidth="1"/>
    <col min="12294" max="12294" width="11.7109375" style="50" customWidth="1"/>
    <col min="12295" max="12295" width="11.5703125" style="50" bestFit="1" customWidth="1"/>
    <col min="12296" max="12543" width="9.140625" style="50"/>
    <col min="12544" max="12544" width="2.7109375" style="50" customWidth="1"/>
    <col min="12545" max="12545" width="26.85546875" style="50" customWidth="1"/>
    <col min="12546" max="12546" width="9" style="50" customWidth="1"/>
    <col min="12547" max="12547" width="9.28515625" style="50" customWidth="1"/>
    <col min="12548" max="12548" width="9.140625" style="50"/>
    <col min="12549" max="12549" width="10.7109375" style="50" customWidth="1"/>
    <col min="12550" max="12550" width="11.7109375" style="50" customWidth="1"/>
    <col min="12551" max="12551" width="11.5703125" style="50" bestFit="1" customWidth="1"/>
    <col min="12552" max="12799" width="9.140625" style="50"/>
    <col min="12800" max="12800" width="2.7109375" style="50" customWidth="1"/>
    <col min="12801" max="12801" width="26.85546875" style="50" customWidth="1"/>
    <col min="12802" max="12802" width="9" style="50" customWidth="1"/>
    <col min="12803" max="12803" width="9.28515625" style="50" customWidth="1"/>
    <col min="12804" max="12804" width="9.140625" style="50"/>
    <col min="12805" max="12805" width="10.7109375" style="50" customWidth="1"/>
    <col min="12806" max="12806" width="11.7109375" style="50" customWidth="1"/>
    <col min="12807" max="12807" width="11.5703125" style="50" bestFit="1" customWidth="1"/>
    <col min="12808" max="13055" width="9.140625" style="50"/>
    <col min="13056" max="13056" width="2.7109375" style="50" customWidth="1"/>
    <col min="13057" max="13057" width="26.85546875" style="50" customWidth="1"/>
    <col min="13058" max="13058" width="9" style="50" customWidth="1"/>
    <col min="13059" max="13059" width="9.28515625" style="50" customWidth="1"/>
    <col min="13060" max="13060" width="9.140625" style="50"/>
    <col min="13061" max="13061" width="10.7109375" style="50" customWidth="1"/>
    <col min="13062" max="13062" width="11.7109375" style="50" customWidth="1"/>
    <col min="13063" max="13063" width="11.5703125" style="50" bestFit="1" customWidth="1"/>
    <col min="13064" max="13311" width="9.140625" style="50"/>
    <col min="13312" max="13312" width="2.7109375" style="50" customWidth="1"/>
    <col min="13313" max="13313" width="26.85546875" style="50" customWidth="1"/>
    <col min="13314" max="13314" width="9" style="50" customWidth="1"/>
    <col min="13315" max="13315" width="9.28515625" style="50" customWidth="1"/>
    <col min="13316" max="13316" width="9.140625" style="50"/>
    <col min="13317" max="13317" width="10.7109375" style="50" customWidth="1"/>
    <col min="13318" max="13318" width="11.7109375" style="50" customWidth="1"/>
    <col min="13319" max="13319" width="11.5703125" style="50" bestFit="1" customWidth="1"/>
    <col min="13320" max="13567" width="9.140625" style="50"/>
    <col min="13568" max="13568" width="2.7109375" style="50" customWidth="1"/>
    <col min="13569" max="13569" width="26.85546875" style="50" customWidth="1"/>
    <col min="13570" max="13570" width="9" style="50" customWidth="1"/>
    <col min="13571" max="13571" width="9.28515625" style="50" customWidth="1"/>
    <col min="13572" max="13572" width="9.140625" style="50"/>
    <col min="13573" max="13573" width="10.7109375" style="50" customWidth="1"/>
    <col min="13574" max="13574" width="11.7109375" style="50" customWidth="1"/>
    <col min="13575" max="13575" width="11.5703125" style="50" bestFit="1" customWidth="1"/>
    <col min="13576" max="13823" width="9.140625" style="50"/>
    <col min="13824" max="13824" width="2.7109375" style="50" customWidth="1"/>
    <col min="13825" max="13825" width="26.85546875" style="50" customWidth="1"/>
    <col min="13826" max="13826" width="9" style="50" customWidth="1"/>
    <col min="13827" max="13827" width="9.28515625" style="50" customWidth="1"/>
    <col min="13828" max="13828" width="9.140625" style="50"/>
    <col min="13829" max="13829" width="10.7109375" style="50" customWidth="1"/>
    <col min="13830" max="13830" width="11.7109375" style="50" customWidth="1"/>
    <col min="13831" max="13831" width="11.5703125" style="50" bestFit="1" customWidth="1"/>
    <col min="13832" max="14079" width="9.140625" style="50"/>
    <col min="14080" max="14080" width="2.7109375" style="50" customWidth="1"/>
    <col min="14081" max="14081" width="26.85546875" style="50" customWidth="1"/>
    <col min="14082" max="14082" width="9" style="50" customWidth="1"/>
    <col min="14083" max="14083" width="9.28515625" style="50" customWidth="1"/>
    <col min="14084" max="14084" width="9.140625" style="50"/>
    <col min="14085" max="14085" width="10.7109375" style="50" customWidth="1"/>
    <col min="14086" max="14086" width="11.7109375" style="50" customWidth="1"/>
    <col min="14087" max="14087" width="11.5703125" style="50" bestFit="1" customWidth="1"/>
    <col min="14088" max="14335" width="9.140625" style="50"/>
    <col min="14336" max="14336" width="2.7109375" style="50" customWidth="1"/>
    <col min="14337" max="14337" width="26.85546875" style="50" customWidth="1"/>
    <col min="14338" max="14338" width="9" style="50" customWidth="1"/>
    <col min="14339" max="14339" width="9.28515625" style="50" customWidth="1"/>
    <col min="14340" max="14340" width="9.140625" style="50"/>
    <col min="14341" max="14341" width="10.7109375" style="50" customWidth="1"/>
    <col min="14342" max="14342" width="11.7109375" style="50" customWidth="1"/>
    <col min="14343" max="14343" width="11.5703125" style="50" bestFit="1" customWidth="1"/>
    <col min="14344" max="14591" width="9.140625" style="50"/>
    <col min="14592" max="14592" width="2.7109375" style="50" customWidth="1"/>
    <col min="14593" max="14593" width="26.85546875" style="50" customWidth="1"/>
    <col min="14594" max="14594" width="9" style="50" customWidth="1"/>
    <col min="14595" max="14595" width="9.28515625" style="50" customWidth="1"/>
    <col min="14596" max="14596" width="9.140625" style="50"/>
    <col min="14597" max="14597" width="10.7109375" style="50" customWidth="1"/>
    <col min="14598" max="14598" width="11.7109375" style="50" customWidth="1"/>
    <col min="14599" max="14599" width="11.5703125" style="50" bestFit="1" customWidth="1"/>
    <col min="14600" max="14847" width="9.140625" style="50"/>
    <col min="14848" max="14848" width="2.7109375" style="50" customWidth="1"/>
    <col min="14849" max="14849" width="26.85546875" style="50" customWidth="1"/>
    <col min="14850" max="14850" width="9" style="50" customWidth="1"/>
    <col min="14851" max="14851" width="9.28515625" style="50" customWidth="1"/>
    <col min="14852" max="14852" width="9.140625" style="50"/>
    <col min="14853" max="14853" width="10.7109375" style="50" customWidth="1"/>
    <col min="14854" max="14854" width="11.7109375" style="50" customWidth="1"/>
    <col min="14855" max="14855" width="11.5703125" style="50" bestFit="1" customWidth="1"/>
    <col min="14856" max="15103" width="9.140625" style="50"/>
    <col min="15104" max="15104" width="2.7109375" style="50" customWidth="1"/>
    <col min="15105" max="15105" width="26.85546875" style="50" customWidth="1"/>
    <col min="15106" max="15106" width="9" style="50" customWidth="1"/>
    <col min="15107" max="15107" width="9.28515625" style="50" customWidth="1"/>
    <col min="15108" max="15108" width="9.140625" style="50"/>
    <col min="15109" max="15109" width="10.7109375" style="50" customWidth="1"/>
    <col min="15110" max="15110" width="11.7109375" style="50" customWidth="1"/>
    <col min="15111" max="15111" width="11.5703125" style="50" bestFit="1" customWidth="1"/>
    <col min="15112" max="15359" width="9.140625" style="50"/>
    <col min="15360" max="15360" width="2.7109375" style="50" customWidth="1"/>
    <col min="15361" max="15361" width="26.85546875" style="50" customWidth="1"/>
    <col min="15362" max="15362" width="9" style="50" customWidth="1"/>
    <col min="15363" max="15363" width="9.28515625" style="50" customWidth="1"/>
    <col min="15364" max="15364" width="9.140625" style="50"/>
    <col min="15365" max="15365" width="10.7109375" style="50" customWidth="1"/>
    <col min="15366" max="15366" width="11.7109375" style="50" customWidth="1"/>
    <col min="15367" max="15367" width="11.5703125" style="50" bestFit="1" customWidth="1"/>
    <col min="15368" max="15615" width="9.140625" style="50"/>
    <col min="15616" max="15616" width="2.7109375" style="50" customWidth="1"/>
    <col min="15617" max="15617" width="26.85546875" style="50" customWidth="1"/>
    <col min="15618" max="15618" width="9" style="50" customWidth="1"/>
    <col min="15619" max="15619" width="9.28515625" style="50" customWidth="1"/>
    <col min="15620" max="15620" width="9.140625" style="50"/>
    <col min="15621" max="15621" width="10.7109375" style="50" customWidth="1"/>
    <col min="15622" max="15622" width="11.7109375" style="50" customWidth="1"/>
    <col min="15623" max="15623" width="11.5703125" style="50" bestFit="1" customWidth="1"/>
    <col min="15624" max="15871" width="9.140625" style="50"/>
    <col min="15872" max="15872" width="2.7109375" style="50" customWidth="1"/>
    <col min="15873" max="15873" width="26.85546875" style="50" customWidth="1"/>
    <col min="15874" max="15874" width="9" style="50" customWidth="1"/>
    <col min="15875" max="15875" width="9.28515625" style="50" customWidth="1"/>
    <col min="15876" max="15876" width="9.140625" style="50"/>
    <col min="15877" max="15877" width="10.7109375" style="50" customWidth="1"/>
    <col min="15878" max="15878" width="11.7109375" style="50" customWidth="1"/>
    <col min="15879" max="15879" width="11.5703125" style="50" bestFit="1" customWidth="1"/>
    <col min="15880" max="16127" width="9.140625" style="50"/>
    <col min="16128" max="16128" width="2.7109375" style="50" customWidth="1"/>
    <col min="16129" max="16129" width="26.85546875" style="50" customWidth="1"/>
    <col min="16130" max="16130" width="9" style="50" customWidth="1"/>
    <col min="16131" max="16131" width="9.28515625" style="50" customWidth="1"/>
    <col min="16132" max="16132" width="9.140625" style="50"/>
    <col min="16133" max="16133" width="10.7109375" style="50" customWidth="1"/>
    <col min="16134" max="16134" width="11.7109375" style="50" customWidth="1"/>
    <col min="16135" max="16135" width="11.5703125" style="50" bestFit="1" customWidth="1"/>
    <col min="16136" max="16384" width="9.140625" style="50"/>
  </cols>
  <sheetData>
    <row r="1" spans="1:5" s="29" customFormat="1" ht="15.75" customHeight="1">
      <c r="A1" s="72" t="s">
        <v>134</v>
      </c>
      <c r="B1" s="73"/>
      <c r="C1" s="73"/>
      <c r="D1" s="73"/>
      <c r="E1" s="74"/>
    </row>
    <row r="2" spans="1:5" s="29" customFormat="1" ht="15" customHeight="1">
      <c r="A2" s="75"/>
      <c r="B2" s="76"/>
      <c r="C2" s="76"/>
      <c r="D2" s="76"/>
      <c r="E2" s="30"/>
    </row>
    <row r="3" spans="1:5" s="34" customFormat="1" ht="18" customHeight="1">
      <c r="A3" s="31" t="s">
        <v>135</v>
      </c>
      <c r="B3" s="32" t="s">
        <v>136</v>
      </c>
      <c r="C3" s="32" t="s">
        <v>137</v>
      </c>
      <c r="D3" s="32" t="s">
        <v>138</v>
      </c>
      <c r="E3" s="33" t="s">
        <v>132</v>
      </c>
    </row>
    <row r="4" spans="1:5" s="36" customFormat="1" ht="17.25" customHeight="1">
      <c r="A4" s="77">
        <v>1</v>
      </c>
      <c r="B4" s="78" t="str">
        <f>ORÇAMENTO!D6</f>
        <v>SERVIÇOS PRELIMINARES/TÉCNICOS</v>
      </c>
      <c r="C4" s="35">
        <v>0.6</v>
      </c>
      <c r="D4" s="35">
        <v>0.4</v>
      </c>
      <c r="E4" s="35">
        <f>SUM(C4:D4)</f>
        <v>1</v>
      </c>
    </row>
    <row r="5" spans="1:5" s="36" customFormat="1" ht="18" customHeight="1">
      <c r="A5" s="77"/>
      <c r="B5" s="78"/>
      <c r="C5" s="37">
        <f>C4*$E$5</f>
        <v>17023.025999999998</v>
      </c>
      <c r="D5" s="37">
        <f>D4*$E$5</f>
        <v>11348.683999999999</v>
      </c>
      <c r="E5" s="38">
        <f>ORÇAMENTO!K6</f>
        <v>28371.709999999995</v>
      </c>
    </row>
    <row r="6" spans="1:5" s="36" customFormat="1" ht="14.25" customHeight="1">
      <c r="A6" s="77">
        <v>2</v>
      </c>
      <c r="B6" s="78" t="str">
        <f>ORÇAMENTO!D14</f>
        <v>DEMOLIÇÕES</v>
      </c>
      <c r="C6" s="35">
        <v>0.5</v>
      </c>
      <c r="D6" s="35">
        <v>0.5</v>
      </c>
      <c r="E6" s="35">
        <f>SUM(C6:D6)</f>
        <v>1</v>
      </c>
    </row>
    <row r="7" spans="1:5" s="36" customFormat="1" ht="14.25" customHeight="1">
      <c r="A7" s="77"/>
      <c r="B7" s="78"/>
      <c r="C7" s="37">
        <f>C6*$E$7</f>
        <v>1335.462</v>
      </c>
      <c r="D7" s="37">
        <f>D6*$E$7</f>
        <v>1335.462</v>
      </c>
      <c r="E7" s="38">
        <f>ORÇAMENTO!K14</f>
        <v>2670.924</v>
      </c>
    </row>
    <row r="8" spans="1:5" s="39" customFormat="1" ht="18" customHeight="1">
      <c r="A8" s="77">
        <v>3</v>
      </c>
      <c r="B8" s="78" t="str">
        <f>ORÇAMENTO!D17</f>
        <v>COBERTURA</v>
      </c>
      <c r="C8" s="35">
        <v>0.5</v>
      </c>
      <c r="D8" s="35">
        <v>0.5</v>
      </c>
      <c r="E8" s="35">
        <f>SUM(C8:D8)</f>
        <v>1</v>
      </c>
    </row>
    <row r="9" spans="1:5" s="39" customFormat="1" ht="16.5" customHeight="1">
      <c r="A9" s="77"/>
      <c r="B9" s="78"/>
      <c r="C9" s="37">
        <f>C8*$E$9</f>
        <v>34611.21</v>
      </c>
      <c r="D9" s="37">
        <f>D8*$E$9</f>
        <v>34611.21</v>
      </c>
      <c r="E9" s="38">
        <f>ORÇAMENTO!K17</f>
        <v>69222.42</v>
      </c>
    </row>
    <row r="10" spans="1:5" s="39" customFormat="1" ht="16.5" customHeight="1">
      <c r="A10" s="77">
        <v>4</v>
      </c>
      <c r="B10" s="78" t="str">
        <f>ORÇAMENTO!D27</f>
        <v>ESGOTO PLUVIAL</v>
      </c>
      <c r="C10" s="35">
        <v>0</v>
      </c>
      <c r="D10" s="35">
        <v>1</v>
      </c>
      <c r="E10" s="35">
        <f>SUM(D10:D10)</f>
        <v>1</v>
      </c>
    </row>
    <row r="11" spans="1:5" s="39" customFormat="1" ht="15.75" customHeight="1">
      <c r="A11" s="77"/>
      <c r="B11" s="78"/>
      <c r="C11" s="37">
        <f>C10*$E$11</f>
        <v>0</v>
      </c>
      <c r="D11" s="37">
        <f>D10*$E$11</f>
        <v>3398.01</v>
      </c>
      <c r="E11" s="38">
        <f>ORÇAMENTO!K27</f>
        <v>3398.01</v>
      </c>
    </row>
    <row r="12" spans="1:5" s="39" customFormat="1" ht="15" customHeight="1">
      <c r="A12" s="77">
        <v>5</v>
      </c>
      <c r="B12" s="78" t="str">
        <f>ORÇAMENTO!D31</f>
        <v>PINTURA</v>
      </c>
      <c r="C12" s="35">
        <v>0.3</v>
      </c>
      <c r="D12" s="35">
        <v>0.7</v>
      </c>
      <c r="E12" s="35">
        <f>SUM(C12:D12)</f>
        <v>1</v>
      </c>
    </row>
    <row r="13" spans="1:5" s="39" customFormat="1" ht="15.75" customHeight="1">
      <c r="A13" s="77"/>
      <c r="B13" s="78"/>
      <c r="C13" s="37">
        <f>C12*$E$13</f>
        <v>1816.875</v>
      </c>
      <c r="D13" s="37">
        <f>D12*$E$13</f>
        <v>4239.375</v>
      </c>
      <c r="E13" s="38">
        <f>ORÇAMENTO!K31</f>
        <v>6056.25</v>
      </c>
    </row>
    <row r="14" spans="1:5" s="39" customFormat="1" ht="15.75" customHeight="1">
      <c r="A14" s="77">
        <v>6</v>
      </c>
      <c r="B14" s="78" t="str">
        <f>ORÇAMENTO!D33</f>
        <v>INSTALAÇÃO ELÉTRICA</v>
      </c>
      <c r="C14" s="35">
        <v>0</v>
      </c>
      <c r="D14" s="35">
        <v>1</v>
      </c>
      <c r="E14" s="35">
        <f>SUM(C14:D14)</f>
        <v>1</v>
      </c>
    </row>
    <row r="15" spans="1:5" s="39" customFormat="1" ht="15.75" customHeight="1">
      <c r="A15" s="77"/>
      <c r="B15" s="78"/>
      <c r="C15" s="37">
        <f>C14*$E$15</f>
        <v>0</v>
      </c>
      <c r="D15" s="37">
        <f>D14*$E$15</f>
        <v>5434.7600000000011</v>
      </c>
      <c r="E15" s="38">
        <f>ORÇAMENTO!K33</f>
        <v>5434.7600000000011</v>
      </c>
    </row>
    <row r="16" spans="1:5" s="39" customFormat="1" ht="15.75" customHeight="1">
      <c r="A16" s="77">
        <v>6</v>
      </c>
      <c r="B16" s="78" t="str">
        <f>ORÇAMENTO!D44</f>
        <v>SERVIÇOS PRELIMINARES</v>
      </c>
      <c r="C16" s="35">
        <v>0</v>
      </c>
      <c r="D16" s="35">
        <v>1</v>
      </c>
      <c r="E16" s="35">
        <f>SUM(C16:D16)</f>
        <v>1</v>
      </c>
    </row>
    <row r="17" spans="1:7" s="39" customFormat="1" ht="15.75" customHeight="1">
      <c r="A17" s="77"/>
      <c r="B17" s="78"/>
      <c r="C17" s="37">
        <f>C16*$E$17</f>
        <v>0</v>
      </c>
      <c r="D17" s="37">
        <f>D16*$E$17</f>
        <v>709.06</v>
      </c>
      <c r="E17" s="38">
        <f>ORÇAMENTO!K44</f>
        <v>709.06</v>
      </c>
    </row>
    <row r="18" spans="1:7" s="39" customFormat="1" ht="16.5" customHeight="1">
      <c r="A18" s="40"/>
      <c r="B18" s="40"/>
      <c r="C18" s="41">
        <f>C5+C7+C9+C11+C13+C17+C15</f>
        <v>54786.572999999997</v>
      </c>
      <c r="D18" s="41">
        <f>D5+D7+D9+D11+D13+D17+D15</f>
        <v>61076.561000000002</v>
      </c>
      <c r="E18" s="41">
        <f>E5+E7+E9+E11+E13+E17+E15</f>
        <v>115863.13399999998</v>
      </c>
    </row>
    <row r="19" spans="1:7" s="39" customFormat="1" ht="16.5" customHeight="1">
      <c r="A19" s="79" t="s">
        <v>139</v>
      </c>
      <c r="B19" s="79"/>
      <c r="C19" s="42"/>
      <c r="D19" s="43"/>
      <c r="E19" s="44">
        <f>C18+D18</f>
        <v>115863.13399999999</v>
      </c>
    </row>
    <row r="20" spans="1:7" s="39" customFormat="1" ht="16.5" customHeight="1">
      <c r="A20" s="45"/>
      <c r="B20" s="46"/>
      <c r="C20" s="47"/>
      <c r="D20" s="45"/>
      <c r="E20" s="48"/>
    </row>
    <row r="21" spans="1:7" s="39" customFormat="1" ht="16.5" customHeight="1">
      <c r="A21" s="45"/>
      <c r="B21" s="46"/>
      <c r="C21" s="47"/>
      <c r="D21" s="45"/>
      <c r="E21" s="49"/>
    </row>
    <row r="22" spans="1:7" s="39" customFormat="1" ht="18" customHeight="1">
      <c r="A22" s="45"/>
      <c r="B22" s="46"/>
      <c r="C22" s="47"/>
      <c r="D22" s="45"/>
      <c r="E22" s="48"/>
      <c r="F22" s="48"/>
    </row>
    <row r="23" spans="1:7">
      <c r="G23" s="51"/>
    </row>
    <row r="25" spans="1:7" ht="12.75" customHeight="1"/>
  </sheetData>
  <mergeCells count="17">
    <mergeCell ref="A19:B19"/>
    <mergeCell ref="A16:A17"/>
    <mergeCell ref="B16:B17"/>
    <mergeCell ref="A8:A9"/>
    <mergeCell ref="B8:B9"/>
    <mergeCell ref="A10:A11"/>
    <mergeCell ref="B10:B11"/>
    <mergeCell ref="A12:A13"/>
    <mergeCell ref="B12:B13"/>
    <mergeCell ref="A14:A15"/>
    <mergeCell ref="B14:B15"/>
    <mergeCell ref="A1:E1"/>
    <mergeCell ref="A2:D2"/>
    <mergeCell ref="A4:A5"/>
    <mergeCell ref="B4:B5"/>
    <mergeCell ref="A6:A7"/>
    <mergeCell ref="B6:B7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dcterms:created xsi:type="dcterms:W3CDTF">2018-07-13T10:55:53Z</dcterms:created>
  <dcterms:modified xsi:type="dcterms:W3CDTF">2018-08-31T17:16:28Z</dcterms:modified>
</cp:coreProperties>
</file>