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20" windowWidth="24240" windowHeight="12525"/>
  </bookViews>
  <sheets>
    <sheet name="ORCAMENTO" sheetId="1" r:id="rId1"/>
    <sheet name="CRONOGRAMA" sheetId="2" r:id="rId2"/>
  </sheets>
  <definedNames>
    <definedName name="_xlnm.Print_Area" localSheetId="1">CRONOGRAMA!$A$1:$F$25</definedName>
    <definedName name="_xlnm.Print_Area" localSheetId="0">ORCAMENTO!$A$1:$K$72</definedName>
    <definedName name="_xlnm.Print_Titles" localSheetId="1">CRONOGRAMA!$1:$3</definedName>
    <definedName name="_xlnm.Print_Titles" localSheetId="0">ORCAMENTO!$1:$6</definedName>
  </definedNames>
  <calcPr calcId="144525"/>
</workbook>
</file>

<file path=xl/calcChain.xml><?xml version="1.0" encoding="utf-8"?>
<calcChain xmlns="http://schemas.openxmlformats.org/spreadsheetml/2006/main">
  <c r="F18" i="2" l="1"/>
  <c r="F19" i="2"/>
  <c r="F4" i="2"/>
  <c r="F6" i="2"/>
  <c r="F8" i="2"/>
  <c r="F10" i="2"/>
  <c r="F12" i="2"/>
  <c r="F14" i="2"/>
  <c r="F16" i="2"/>
  <c r="H67" i="1"/>
  <c r="I54" i="1" l="1"/>
  <c r="J54" i="1" s="1"/>
  <c r="I53" i="1"/>
  <c r="J53" i="1" s="1"/>
  <c r="I52" i="1"/>
  <c r="J52" i="1" s="1"/>
  <c r="I51" i="1"/>
  <c r="J51" i="1" s="1"/>
  <c r="I50" i="1"/>
  <c r="J50" i="1" s="1"/>
  <c r="I47" i="1"/>
  <c r="J47" i="1" s="1"/>
  <c r="I46" i="1"/>
  <c r="J46" i="1" s="1"/>
  <c r="J45" i="1" s="1"/>
  <c r="K44" i="1" s="1"/>
  <c r="F15" i="2" s="1"/>
  <c r="I43" i="1"/>
  <c r="J43" i="1" s="1"/>
  <c r="K42" i="1" s="1"/>
  <c r="F13" i="2" s="1"/>
  <c r="I41" i="1"/>
  <c r="J41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1" i="1"/>
  <c r="J31" i="1" s="1"/>
  <c r="K30" i="1" s="1"/>
  <c r="F9" i="2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40" i="1"/>
  <c r="J40" i="1" s="1"/>
  <c r="I14" i="1"/>
  <c r="J14" i="1" s="1"/>
  <c r="I9" i="1"/>
  <c r="J9" i="1" s="1"/>
  <c r="I10" i="1"/>
  <c r="J10" i="1" s="1"/>
  <c r="I11" i="1"/>
  <c r="J11" i="1" s="1"/>
  <c r="I12" i="1"/>
  <c r="J12" i="1" s="1"/>
  <c r="I13" i="1"/>
  <c r="J13" i="1" s="1"/>
  <c r="I8" i="1"/>
  <c r="J8" i="1" s="1"/>
  <c r="J49" i="1" l="1"/>
  <c r="K48" i="1" s="1"/>
  <c r="F17" i="2" s="1"/>
  <c r="D17" i="2" s="1"/>
  <c r="K15" i="1"/>
  <c r="F7" i="2" s="1"/>
  <c r="D7" i="2" s="1"/>
  <c r="C7" i="2"/>
  <c r="E13" i="2"/>
  <c r="K32" i="1"/>
  <c r="F11" i="2" s="1"/>
  <c r="E9" i="2"/>
  <c r="D9" i="2"/>
  <c r="C9" i="2"/>
  <c r="E17" i="2"/>
  <c r="K7" i="1"/>
  <c r="E15" i="2"/>
  <c r="D15" i="2"/>
  <c r="K55" i="1" l="1"/>
  <c r="F5" i="2"/>
  <c r="C11" i="2"/>
  <c r="D11" i="2"/>
  <c r="E11" i="2"/>
  <c r="E5" i="2" l="1"/>
  <c r="E18" i="2" s="1"/>
  <c r="C5" i="2"/>
  <c r="C18" i="2" s="1"/>
  <c r="D5" i="2"/>
  <c r="D18" i="2" s="1"/>
</calcChain>
</file>

<file path=xl/sharedStrings.xml><?xml version="1.0" encoding="utf-8"?>
<sst xmlns="http://schemas.openxmlformats.org/spreadsheetml/2006/main" count="277" uniqueCount="211">
  <si>
    <t>TRANSPORTE DE REMOÇÃO MADEIRA DE DEMOLIÇÃO</t>
  </si>
  <si>
    <t>97626</t>
  </si>
  <si>
    <t>1.1</t>
  </si>
  <si>
    <t>1.2</t>
  </si>
  <si>
    <t>1.3</t>
  </si>
  <si>
    <t>1.4</t>
  </si>
  <si>
    <t>1.5</t>
  </si>
  <si>
    <t>1.6</t>
  </si>
  <si>
    <t>1.7</t>
  </si>
  <si>
    <t>TELHAMENTO COM TELHA METÁLICA TRAPEZOIDAL ALUZINC  ESP 0,5 MM, COM ATÉ 2 ÁGUAS, INCLUSO IÇAMENTO. AF_06/2016</t>
  </si>
  <si>
    <t>1</t>
  </si>
  <si>
    <t>2</t>
  </si>
  <si>
    <t>3</t>
  </si>
  <si>
    <t>4</t>
  </si>
  <si>
    <t>5</t>
  </si>
  <si>
    <t>6</t>
  </si>
  <si>
    <t>7</t>
  </si>
  <si>
    <t>Próprio</t>
  </si>
  <si>
    <t>95644</t>
  </si>
  <si>
    <t>M</t>
  </si>
  <si>
    <t>97643</t>
  </si>
  <si>
    <t>97647</t>
  </si>
  <si>
    <t>72132</t>
  </si>
  <si>
    <t>TRANSPORTE EXAUSTORES EOLICOS</t>
  </si>
  <si>
    <t>7.006</t>
  </si>
  <si>
    <t>m</t>
  </si>
  <si>
    <t>MES</t>
  </si>
  <si>
    <t>DEMOLICAO-COBERTURA TELHA FIBROCIMENTO/FIBRA DE VIDRO/SIMILARES C/ TRANSP. ATÉ CB. E CARGA</t>
  </si>
  <si>
    <t>REGULARIZAÇAO DESEMPENADA CIMENTADO-BASE PARA PISO COLADO, TRAÇO 1:4, E = 4 CM</t>
  </si>
  <si>
    <t>Banco</t>
  </si>
  <si>
    <t>COLOCAÇÃO DE CUMEEIRA GALVANIZADA TRAPEZOIDAL E = 0,50 MM, SIMPLES</t>
  </si>
  <si>
    <t>067028</t>
  </si>
  <si>
    <t>dia</t>
  </si>
  <si>
    <t>98673</t>
  </si>
  <si>
    <t>88485</t>
  </si>
  <si>
    <t>88489</t>
  </si>
  <si>
    <t>Remoção de faixa de madeira</t>
  </si>
  <si>
    <t xml:space="preserve">SINAPI - 07/2018 - RS
ORSE - 05/2018 - SE
SEDOP - 04/2018 - PA
SEINFRA - 024 - CE
SETOP - 01/2018 - MG
IOPES - 06/2018 - ES
SIURB - 01/2018 - SP
SUDECAP - 06/2018 - MG
CPOS - 07/2018 - SP
FDE - 04/2018 - SP
AGETOP CIVIL - 11/2017 - GO
CAEMA - 04/2018 - MA
EMBASA - 06/2017 - BA
CAERN - 11/2017 - RN
</t>
  </si>
  <si>
    <t>REVESTIMENTOS</t>
  </si>
  <si>
    <t>M. O.</t>
  </si>
  <si>
    <t>98547</t>
  </si>
  <si>
    <t>m²</t>
  </si>
  <si>
    <t>m³</t>
  </si>
  <si>
    <t>8415</t>
  </si>
  <si>
    <t>Und</t>
  </si>
  <si>
    <t>TRANSPORTE - interno e externo</t>
  </si>
  <si>
    <t>INSTALAÇÃO DE EXTRAVASORES</t>
  </si>
  <si>
    <t>ORÇAMENTO, CRONOGRAMA E VISITA TÉCNICA</t>
  </si>
  <si>
    <t>PINTURA</t>
  </si>
  <si>
    <t>7.1</t>
  </si>
  <si>
    <t>RECOLOCAÇÃO DE TELHAS ESTRUTURAIS DE CRFS OU CIMENTO AMIANTO - LARGURA ÚTIL=44CM</t>
  </si>
  <si>
    <t>REMOÇÃO DE CALHA GALVANIZADA OU PVC, INCLUSIVE AFASTAMENTO</t>
  </si>
  <si>
    <t>00000001</t>
  </si>
  <si>
    <t>PINTURA EXTERNA</t>
  </si>
  <si>
    <t>TRANSPORTE DE ENTULHO COM CAMINHAO BASCULANTE 6 M3, RODOVIA PAVIMENTADA, DMT 0,5 A 1,0 KM</t>
  </si>
  <si>
    <t>BARRACAO DE OBRA PARA ALOJAMENTO/ESCRITORIO, PISO EM PINHO 3A, PAREDES EM COMPENSADO 10MM, COBERTURA EM TELHA FIBROCIMENTO 6MM, INCLUSO INSTALACOES ELETRICAS E ESQUADRIAS. REAPROVEITADO 5 VEZES</t>
  </si>
  <si>
    <t>SINAPI</t>
  </si>
  <si>
    <t>COB-CUM-015</t>
  </si>
  <si>
    <t>M²</t>
  </si>
  <si>
    <t>Telha ondulada translúcida em polipropileno</t>
  </si>
  <si>
    <t>Descrição</t>
  </si>
  <si>
    <t>72897</t>
  </si>
  <si>
    <t>6.1</t>
  </si>
  <si>
    <t>SBC (011024) - ADMINISTRAÇÃO LOCAL.-EQUIPE AUXILIAR</t>
  </si>
  <si>
    <t>un</t>
  </si>
  <si>
    <t>9.350</t>
  </si>
  <si>
    <t>1.006</t>
  </si>
  <si>
    <t>SIURB</t>
  </si>
  <si>
    <t>73805/001</t>
  </si>
  <si>
    <t>Código</t>
  </si>
  <si>
    <t>VERNIZ SINTETICO BRILHANTE EM CONCRETO OU TIJOLO, DUAS DEMAOS</t>
  </si>
  <si>
    <t>SETOP</t>
  </si>
  <si>
    <t>CARGA MANUAL EXAUSTORES EM CAMINHAO BASCULANTE 6 M3</t>
  </si>
  <si>
    <t>CARGA MANUAL MADEIRA EM CAMINHAO BASCULANTE 6 M3</t>
  </si>
  <si>
    <t>ALVENARIA / VEDAÇÃO</t>
  </si>
  <si>
    <t>UN</t>
  </si>
  <si>
    <t>94218</t>
  </si>
  <si>
    <t>SINAPI (94295) - MESTRE DE OBRAS COM ENCARGOS COMPLEMENTARES</t>
  </si>
  <si>
    <t>Total</t>
  </si>
  <si>
    <t>MONTAGEM E DESMONTAGEM DE ANDAIME METÁLICO PARA FACHADA, INCLUSIVE ASSOALHO, RODAPÉ E GUARDA-CORPO</t>
  </si>
  <si>
    <t>94229</t>
  </si>
  <si>
    <t>5.1</t>
  </si>
  <si>
    <t>REMOÇÃO DE PISO DE MADEIRA (ASSOALHO E BARROTE), DE FORMA MANUAL, SEM REAPROVEITAMENTO. AF_12/2017</t>
  </si>
  <si>
    <t>94231</t>
  </si>
  <si>
    <t>ORSE</t>
  </si>
  <si>
    <t>LIMPEZA PERMANENTE DA OBRA</t>
  </si>
  <si>
    <t>00040861</t>
  </si>
  <si>
    <t>CALHA EM CHAPA DE AÇO GALVANIZADO NÚMERO 24, DESENVOLVIMENTO DE 100 CM, INCLUSO TRANSPORTE VERTICAL. AF_06/2016</t>
  </si>
  <si>
    <t>COBERTURA</t>
  </si>
  <si>
    <t>00007082</t>
  </si>
  <si>
    <t>RUFO EM CHAPA DE AÇO GALVANIZADO NÚMERO 24, CORTE DE 25 CM, INCLUSO TRANSPORTE VERTICAL. AF_06/2016</t>
  </si>
  <si>
    <t>CPOS</t>
  </si>
  <si>
    <t>97917</t>
  </si>
  <si>
    <t>Encargos Sociais</t>
  </si>
  <si>
    <t>TXKM</t>
  </si>
  <si>
    <t>Descrição do Orçamento</t>
  </si>
  <si>
    <t>Quant.</t>
  </si>
  <si>
    <t>6.1.1</t>
  </si>
  <si>
    <t>6.1.2</t>
  </si>
  <si>
    <t>4.1</t>
  </si>
  <si>
    <t>4.2</t>
  </si>
  <si>
    <t>4.3</t>
  </si>
  <si>
    <t>TELHAMENTO COM TELHA ESTRUTURAL DE FIBROCIMENTO E= 6 MM, COM ATÉ 2 ÁGUAS, INCLUSO IÇAMENTO. AF_06/2016</t>
  </si>
  <si>
    <t>4.4</t>
  </si>
  <si>
    <t>4.5</t>
  </si>
  <si>
    <t>4.6</t>
  </si>
  <si>
    <t>4.7</t>
  </si>
  <si>
    <t>4.8</t>
  </si>
  <si>
    <t>4.9</t>
  </si>
  <si>
    <t>AND-FAC-010</t>
  </si>
  <si>
    <t>Valor Unit com BDI</t>
  </si>
  <si>
    <t>Item</t>
  </si>
  <si>
    <t>APLICAÇÃO DE FUNDO SELADOR ACRÍLICO EM PAREDES, UMA DEMÃO. AF_06/2014</t>
  </si>
  <si>
    <t>IMPERMEABILIZAÇÃO DE SUPERFÍCIE COM MANTA ASFÁLTICA, DUAS CAMADAS, INCLUSIVE APLICAÇÃO DE PRIMER ASFÁLTICO, E=3MM E E=4MM. AF_06/2018</t>
  </si>
  <si>
    <t>73806/001</t>
  </si>
  <si>
    <t>PINTURA ESMALTE ACETINADO PARA MADEIRA, DUAS DEMAOS, SOBRE FUNDO NIVELADOR BRANCO</t>
  </si>
  <si>
    <t>DEM-CAL-005</t>
  </si>
  <si>
    <t>PISOS E PAVIMENTAÇÕES</t>
  </si>
  <si>
    <t>74065/002</t>
  </si>
  <si>
    <t>B.D.I.</t>
  </si>
  <si>
    <t>REMOÇÃO DE TELHAS, DE FIBROCIMENTO, METÁLICA E CERÂMICA, DE FORMA MANUAL, PARA REAPROVEITAMENTO POSTERIOR</t>
  </si>
  <si>
    <t>3.1</t>
  </si>
  <si>
    <t>PISO MODULAR DE ENCAIXE EM POLIPROPILENO,  25 X 25 CM, FORNECIMENTO E INSTALAÇÃO, CONFORME ESPECIFICAÇÕES TÉCNICAS</t>
  </si>
  <si>
    <t>020102</t>
  </si>
  <si>
    <t>Planilha Orçamentária Sintética</t>
  </si>
  <si>
    <t>16.16.040</t>
  </si>
  <si>
    <t>9.058</t>
  </si>
  <si>
    <t>APLICAÇÃO MANUAL DE PINTURA COM TINTA LÁTEX ACRÍLICA EM PAREDES, DUAS DEMÃOS. AF_06/2014</t>
  </si>
  <si>
    <t>SERVIÇOS PRELIMINARES / TÉCNICOS</t>
  </si>
  <si>
    <t>Bancos Utilizados</t>
  </si>
  <si>
    <t>CÓPIA DE ORSE (11102) - RETIRADA DE EXAUSTOR INDUSTRIAL EÓLICO</t>
  </si>
  <si>
    <t>2.050</t>
  </si>
  <si>
    <t>LIMPEZA DE SUPERFICIES COM JATO DE ALTA PRESSAO DE AR E AGUA</t>
  </si>
  <si>
    <t>TRANSPORTE COM CAMINHÃO BASCULANTE DE 6 M3, EM VIA URBANA EM REVESTIMENTO PRIMÁRIO (UNIDADE: TXKM). AF_01/2018</t>
  </si>
  <si>
    <t>DEMOLIÇÃO DE PILARES E VIGAS EM CONCRETO ARMADO, DE FORMA MANUAL, SEM REAPROVEITAMENTO. AF_12/2017</t>
  </si>
  <si>
    <t>84677</t>
  </si>
  <si>
    <t>AGETOP CIVIL</t>
  </si>
  <si>
    <t>0,0% - Desonerada</t>
  </si>
  <si>
    <t xml:space="preserve">25,00%
</t>
  </si>
  <si>
    <t>ALVENARIA EM TIJOLO CERAMICO MACICO 5X10X20CM 1/2 VEZ (ESPESSURA 10CM), ASSENTADO COM ARGAMASSA TRACO 1:2:8 (CIMENTO, CAL E AREIA)</t>
  </si>
  <si>
    <t>2.1</t>
  </si>
  <si>
    <t>2.2</t>
  </si>
  <si>
    <t>2.3</t>
  </si>
  <si>
    <t>2.4</t>
  </si>
  <si>
    <t>2.5</t>
  </si>
  <si>
    <t>7.1.1</t>
  </si>
  <si>
    <t>2.6</t>
  </si>
  <si>
    <t>7.1.2</t>
  </si>
  <si>
    <t>2.7</t>
  </si>
  <si>
    <t>7.1.3</t>
  </si>
  <si>
    <t>2.8</t>
  </si>
  <si>
    <t>ESTRUTURA DE MADEIRA APLAINADA DE APOIO PARA CALHAS, CONFORME PADRAO EXISTENTE, COM TRATAMENTO ANTICUPIM</t>
  </si>
  <si>
    <t>7.1.4</t>
  </si>
  <si>
    <t>2.9</t>
  </si>
  <si>
    <t>7.1.5</t>
  </si>
  <si>
    <t>13.013</t>
  </si>
  <si>
    <t>KIT CAVALETE PARA MEDIÇÃO DE ÁGUA - ENTRADA INDIVIDUALIZADA, EM PVC DN 32 (1), PARA 1 MEDIDOR  FORNECIMENTO E INSTALAÇÃO (EXCLUSIVE HIDRÔMETRO). AF_11/2016</t>
  </si>
  <si>
    <t>2.10</t>
  </si>
  <si>
    <t>2.11</t>
  </si>
  <si>
    <t>2.12</t>
  </si>
  <si>
    <t>2.13</t>
  </si>
  <si>
    <t>2.14</t>
  </si>
  <si>
    <t>72900</t>
  </si>
  <si>
    <t>IMPERMEABILIZAÇÃO, ISOLAÇÃO TÉRMICA E ACÚSTICA</t>
  </si>
  <si>
    <t>MAT</t>
  </si>
  <si>
    <t>MOVIMENTO DE TERRA / DEMOLIÇÕES</t>
  </si>
  <si>
    <t>1.30</t>
  </si>
  <si>
    <t>_______________________________________________________________
Fabiana Rezende
Engenheiro Civil</t>
  </si>
  <si>
    <t>UNIVERSIDADE FEDERAL DE SANTA MARIA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</si>
  <si>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</si>
  <si>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</si>
  <si>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</si>
  <si>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</si>
  <si>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</si>
  <si>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</si>
  <si>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</si>
  <si>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</si>
  <si>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</si>
  <si>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</si>
  <si>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</si>
  <si>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</si>
  <si>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</si>
  <si>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</si>
  <si>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</si>
  <si>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</si>
  <si>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</si>
  <si>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</si>
  <si>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</si>
  <si>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</si>
  <si>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TOTAL</t>
  </si>
  <si>
    <t>BDI=((((1+(AC+S+R+G)/100)x(1+DF/100)x(1+L/100)) / (1-I/100))-1)x100 = 25,00%</t>
  </si>
  <si>
    <t>Total do Item</t>
  </si>
  <si>
    <t>Total da Etapa</t>
  </si>
  <si>
    <t>TOTAL DA REFORMA</t>
  </si>
  <si>
    <t>TOTAL GERAL</t>
  </si>
  <si>
    <t>PINTURAS</t>
  </si>
  <si>
    <t xml:space="preserve">REVESTIMENTOS </t>
  </si>
  <si>
    <t xml:space="preserve">IMPERMEABILIZAÇÃO </t>
  </si>
  <si>
    <t xml:space="preserve">ALVENARIA / VEDAÇÃO </t>
  </si>
  <si>
    <t>MOVIMENTO DE TERRA</t>
  </si>
  <si>
    <t>SERVIÇOS PRELIMINARES/TECNICOS</t>
  </si>
  <si>
    <t>90 dias</t>
  </si>
  <si>
    <t>60 dias</t>
  </si>
  <si>
    <t>30 dias</t>
  </si>
  <si>
    <t>DESCRIÇÃO</t>
  </si>
  <si>
    <t>It</t>
  </si>
  <si>
    <t>CRONOGRAMA FÍSICO-FINANCEIRO</t>
  </si>
  <si>
    <t>ENGº CIVIL DANIEL BELINASO</t>
  </si>
  <si>
    <t>REFORMA GINÁSIO CEFD - 2018</t>
  </si>
  <si>
    <t>REFORMA GINÁSIO DO CEFD - 2018</t>
  </si>
  <si>
    <t xml:space="preserve">
Engº Civil  Daniel Belinaso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</si>
</sst>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i/>
      <sz val="10"/>
      <name val="Calibri"/>
      <family val="2"/>
    </font>
    <font>
      <b/>
      <sz val="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"/>
      <family val="1"/>
    </font>
    <font>
      <sz val="9"/>
      <name val="Arial"/>
      <family val="2"/>
    </font>
    <font>
      <b/>
      <sz val="9"/>
      <color indexed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8ECF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4" fillId="0" borderId="0"/>
    <xf numFmtId="0" fontId="17" fillId="0" borderId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4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3" borderId="0" xfId="0" applyFont="1" applyFill="1" applyAlignment="1">
      <alignment vertical="top" wrapText="1"/>
    </xf>
    <xf numFmtId="0" fontId="3" fillId="5" borderId="0" xfId="0" applyFont="1" applyFill="1" applyAlignment="1">
      <alignment horizontal="right" vertical="top" wrapText="1"/>
    </xf>
    <xf numFmtId="0" fontId="5" fillId="11" borderId="0" xfId="0" applyFont="1" applyFill="1" applyAlignment="1">
      <alignment vertical="top" wrapText="1"/>
    </xf>
    <xf numFmtId="0" fontId="6" fillId="0" borderId="0" xfId="0" applyFont="1"/>
    <xf numFmtId="0" fontId="2" fillId="3" borderId="0" xfId="0" applyFont="1" applyFill="1" applyAlignment="1">
      <alignment vertical="top"/>
    </xf>
    <xf numFmtId="0" fontId="5" fillId="11" borderId="0" xfId="0" applyFont="1" applyFill="1" applyAlignment="1">
      <alignment vertical="top"/>
    </xf>
    <xf numFmtId="0" fontId="3" fillId="10" borderId="2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right" vertical="top" wrapText="1"/>
    </xf>
    <xf numFmtId="4" fontId="2" fillId="5" borderId="0" xfId="0" applyNumberFormat="1" applyFont="1" applyFill="1" applyAlignment="1">
      <alignment horizontal="right" vertical="top" wrapText="1"/>
    </xf>
    <xf numFmtId="0" fontId="7" fillId="0" borderId="3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right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 wrapText="1"/>
    </xf>
    <xf numFmtId="4" fontId="11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4" fontId="7" fillId="18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19" borderId="0" xfId="0" applyFont="1" applyFill="1" applyAlignment="1">
      <alignment horizontal="right" vertical="top" wrapText="1"/>
    </xf>
    <xf numFmtId="0" fontId="2" fillId="0" borderId="3" xfId="0" applyFont="1" applyBorder="1"/>
    <xf numFmtId="0" fontId="2" fillId="7" borderId="3" xfId="0" applyFont="1" applyFill="1" applyBorder="1" applyAlignment="1">
      <alignment horizontal="right"/>
    </xf>
    <xf numFmtId="0" fontId="4" fillId="21" borderId="3" xfId="0" applyFont="1" applyFill="1" applyBorder="1" applyAlignment="1">
      <alignment vertical="top" wrapText="1"/>
    </xf>
    <xf numFmtId="0" fontId="4" fillId="21" borderId="3" xfId="0" applyFont="1" applyFill="1" applyBorder="1" applyAlignment="1">
      <alignment horizontal="center" vertical="top" wrapText="1"/>
    </xf>
    <xf numFmtId="4" fontId="4" fillId="21" borderId="3" xfId="0" applyNumberFormat="1" applyFont="1" applyFill="1" applyBorder="1" applyAlignment="1">
      <alignment horizontal="right" vertical="top" wrapText="1"/>
    </xf>
    <xf numFmtId="0" fontId="6" fillId="0" borderId="3" xfId="0" applyFont="1" applyBorder="1"/>
    <xf numFmtId="0" fontId="1" fillId="17" borderId="3" xfId="0" applyFont="1" applyFill="1" applyBorder="1" applyAlignment="1">
      <alignment vertical="center" wrapText="1"/>
    </xf>
    <xf numFmtId="4" fontId="1" fillId="17" borderId="3" xfId="0" applyNumberFormat="1" applyFont="1" applyFill="1" applyBorder="1" applyAlignment="1">
      <alignment horizontal="right" vertical="center" wrapText="1"/>
    </xf>
    <xf numFmtId="4" fontId="2" fillId="20" borderId="3" xfId="0" applyNumberFormat="1" applyFont="1" applyFill="1" applyBorder="1" applyAlignment="1">
      <alignment vertical="center"/>
    </xf>
    <xf numFmtId="4" fontId="2" fillId="17" borderId="3" xfId="0" applyNumberFormat="1" applyFont="1" applyFill="1" applyBorder="1" applyAlignment="1">
      <alignment vertical="center"/>
    </xf>
    <xf numFmtId="0" fontId="1" fillId="9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3" fillId="2" borderId="3" xfId="0" applyNumberFormat="1" applyFont="1" applyFill="1" applyBorder="1" applyAlignment="1">
      <alignment horizontal="right" vertical="center" wrapText="1"/>
    </xf>
    <xf numFmtId="0" fontId="3" fillId="17" borderId="3" xfId="0" applyFont="1" applyFill="1" applyBorder="1" applyAlignment="1">
      <alignment horizontal="right" vertical="center" wrapText="1"/>
    </xf>
    <xf numFmtId="4" fontId="2" fillId="17" borderId="3" xfId="0" applyNumberFormat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4" fontId="14" fillId="0" borderId="0" xfId="1" applyNumberFormat="1" applyFont="1" applyBorder="1" applyAlignment="1">
      <alignment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18" fillId="0" borderId="0" xfId="1" applyFont="1" applyBorder="1" applyAlignment="1">
      <alignment horizontal="center" vertical="center" wrapText="1"/>
    </xf>
    <xf numFmtId="4" fontId="19" fillId="17" borderId="3" xfId="1" applyNumberFormat="1" applyFont="1" applyFill="1" applyBorder="1" applyAlignment="1">
      <alignment horizontal="center" vertical="center" wrapText="1"/>
    </xf>
    <xf numFmtId="0" fontId="19" fillId="17" borderId="3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49" fontId="21" fillId="0" borderId="1" xfId="1" applyNumberFormat="1" applyFont="1" applyBorder="1" applyAlignment="1">
      <alignment vertical="center"/>
    </xf>
    <xf numFmtId="49" fontId="21" fillId="0" borderId="1" xfId="1" applyNumberFormat="1" applyFont="1" applyBorder="1" applyAlignment="1">
      <alignment vertical="center" wrapText="1"/>
    </xf>
    <xf numFmtId="0" fontId="22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/>
    </xf>
    <xf numFmtId="0" fontId="14" fillId="0" borderId="0" xfId="1" applyFont="1" applyBorder="1" applyAlignment="1">
      <alignment horizontal="right" vertical="center" wrapText="1"/>
    </xf>
    <xf numFmtId="9" fontId="19" fillId="0" borderId="3" xfId="1" applyNumberFormat="1" applyFont="1" applyBorder="1" applyAlignment="1">
      <alignment horizontal="center" vertical="center" wrapText="1"/>
    </xf>
    <xf numFmtId="4" fontId="19" fillId="20" borderId="3" xfId="1" applyNumberFormat="1" applyFont="1" applyFill="1" applyBorder="1" applyAlignment="1">
      <alignment horizontal="center" vertical="center" wrapText="1"/>
    </xf>
    <xf numFmtId="9" fontId="19" fillId="0" borderId="3" xfId="1" applyNumberFormat="1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4" fontId="19" fillId="0" borderId="3" xfId="1" applyNumberFormat="1" applyFont="1" applyBorder="1" applyAlignment="1">
      <alignment horizontal="center" vertical="center" wrapText="1"/>
    </xf>
    <xf numFmtId="4" fontId="24" fillId="0" borderId="3" xfId="1" applyNumberFormat="1" applyFont="1" applyBorder="1" applyAlignment="1">
      <alignment horizontal="center" vertical="center" wrapText="1"/>
    </xf>
    <xf numFmtId="4" fontId="25" fillId="0" borderId="3" xfId="1" applyNumberFormat="1" applyFont="1" applyBorder="1" applyAlignment="1">
      <alignment horizontal="center" vertical="center" wrapText="1"/>
    </xf>
    <xf numFmtId="0" fontId="3" fillId="10" borderId="0" xfId="0" applyFont="1" applyFill="1" applyBorder="1" applyAlignment="1">
      <alignment vertical="top" wrapText="1"/>
    </xf>
    <xf numFmtId="0" fontId="3" fillId="5" borderId="0" xfId="0" applyFont="1" applyFill="1" applyBorder="1" applyAlignment="1">
      <alignment horizontal="right" vertical="top" wrapText="1"/>
    </xf>
    <xf numFmtId="0" fontId="2" fillId="17" borderId="4" xfId="0" applyFont="1" applyFill="1" applyBorder="1" applyAlignment="1">
      <alignment horizontal="center" vertical="top" wrapText="1"/>
    </xf>
    <xf numFmtId="0" fontId="2" fillId="17" borderId="5" xfId="0" applyFont="1" applyFill="1" applyBorder="1" applyAlignment="1">
      <alignment horizontal="center" vertical="top" wrapText="1"/>
    </xf>
    <xf numFmtId="0" fontId="2" fillId="17" borderId="6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2" fillId="8" borderId="3" xfId="0" applyFont="1" applyFill="1" applyBorder="1" applyAlignment="1">
      <alignment vertical="top" wrapText="1"/>
    </xf>
    <xf numFmtId="0" fontId="2" fillId="15" borderId="3" xfId="0" applyFont="1" applyFill="1" applyBorder="1" applyAlignment="1">
      <alignment horizontal="right" vertical="top" wrapText="1"/>
    </xf>
    <xf numFmtId="0" fontId="2" fillId="12" borderId="3" xfId="0" applyFont="1" applyFill="1" applyBorder="1" applyAlignment="1">
      <alignment horizontal="right" vertical="top" wrapText="1"/>
    </xf>
    <xf numFmtId="0" fontId="2" fillId="13" borderId="3" xfId="0" applyFont="1" applyFill="1" applyBorder="1" applyAlignment="1">
      <alignment horizontal="center" vertical="top" wrapText="1"/>
    </xf>
    <xf numFmtId="0" fontId="2" fillId="14" borderId="3" xfId="0" applyFont="1" applyFill="1" applyBorder="1" applyAlignment="1">
      <alignment horizontal="center" vertical="top" wrapText="1"/>
    </xf>
    <xf numFmtId="0" fontId="2" fillId="16" borderId="3" xfId="0" applyFont="1" applyFill="1" applyBorder="1" applyAlignment="1">
      <alignment horizontal="center" vertical="top" wrapText="1"/>
    </xf>
    <xf numFmtId="0" fontId="3" fillId="10" borderId="0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9" fontId="10" fillId="18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top" wrapText="1"/>
    </xf>
    <xf numFmtId="0" fontId="5" fillId="11" borderId="0" xfId="0" applyFont="1" applyFill="1" applyAlignment="1">
      <alignment horizontal="center" vertical="top" wrapText="1"/>
    </xf>
    <xf numFmtId="0" fontId="19" fillId="0" borderId="3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left" vertical="center" wrapText="1"/>
    </xf>
    <xf numFmtId="0" fontId="8" fillId="19" borderId="0" xfId="2" applyFont="1" applyFill="1" applyAlignment="1">
      <alignment horizontal="center" vertical="top" wrapText="1"/>
    </xf>
    <xf numFmtId="0" fontId="17" fillId="0" borderId="0" xfId="2" applyFont="1" applyAlignment="1">
      <alignment horizontal="center" vertical="center"/>
    </xf>
    <xf numFmtId="4" fontId="19" fillId="0" borderId="3" xfId="1" applyNumberFormat="1" applyFont="1" applyBorder="1" applyAlignment="1">
      <alignment horizontal="center" vertical="center" wrapText="1"/>
    </xf>
  </cellXfs>
  <cellStyles count="14">
    <cellStyle name="Normal" xfId="0" builtinId="0"/>
    <cellStyle name="Normal 10" xfId="4"/>
    <cellStyle name="Normal 2" xfId="2"/>
    <cellStyle name="Normal 3" xfId="5"/>
    <cellStyle name="Normal 4" xfId="6"/>
    <cellStyle name="Normal 4 2" xfId="1"/>
    <cellStyle name="Normal 4_ORÇAMENTO PADRÃO FEVEREIRO 2013" xfId="7"/>
    <cellStyle name="Normal 5" xfId="8"/>
    <cellStyle name="Normal 6" xfId="9"/>
    <cellStyle name="Normal 7" xfId="10"/>
    <cellStyle name="Normal 8" xfId="11"/>
    <cellStyle name="Normal 9" xfId="12"/>
    <cellStyle name="Porcentagem 2" xfId="13"/>
    <cellStyle name="Porcentagem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</xdr:col>
      <xdr:colOff>200025</xdr:colOff>
      <xdr:row>2</xdr:row>
      <xdr:rowOff>305651</xdr:rowOff>
    </xdr:to>
    <xdr:pic>
      <xdr:nvPicPr>
        <xdr:cNvPr id="2" name="Picture 1" descr="assinaturas para word 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8575"/>
          <a:ext cx="685800" cy="667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82980</xdr:colOff>
      <xdr:row>0</xdr:row>
      <xdr:rowOff>31747</xdr:rowOff>
    </xdr:from>
    <xdr:to>
      <xdr:col>1</xdr:col>
      <xdr:colOff>768495</xdr:colOff>
      <xdr:row>1</xdr:row>
      <xdr:rowOff>560914</xdr:rowOff>
    </xdr:to>
    <xdr:pic>
      <xdr:nvPicPr>
        <xdr:cNvPr id="2" name="Picture 1" descr="assinaturas para word 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80" y="31747"/>
          <a:ext cx="1133190" cy="348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72"/>
  <sheetViews>
    <sheetView tabSelected="1" topLeftCell="A16" workbookViewId="0">
      <selection activeCell="Q18" sqref="Q18"/>
    </sheetView>
  </sheetViews>
  <sheetFormatPr defaultColWidth="9.140625" defaultRowHeight="15" x14ac:dyDescent="0.25"/>
  <cols>
    <col min="1" max="1" width="7.85546875" customWidth="1"/>
    <col min="2" max="2" width="8.42578125" customWidth="1"/>
    <col min="3" max="3" width="7.7109375" customWidth="1"/>
    <col min="4" max="4" width="58.5703125" customWidth="1"/>
    <col min="5" max="5" width="5.85546875" customWidth="1"/>
    <col min="9" max="9" width="10.140625" customWidth="1"/>
    <col min="10" max="10" width="10.85546875" customWidth="1"/>
    <col min="11" max="11" width="10" customWidth="1"/>
  </cols>
  <sheetData>
    <row r="1" spans="1:11" ht="15" customHeight="1" x14ac:dyDescent="0.25">
      <c r="C1" s="6" t="s">
        <v>168</v>
      </c>
      <c r="E1" s="2" t="s">
        <v>119</v>
      </c>
      <c r="G1" s="6" t="s">
        <v>93</v>
      </c>
    </row>
    <row r="2" spans="1:11" ht="15.75" customHeight="1" x14ac:dyDescent="0.25">
      <c r="C2" s="6" t="s">
        <v>95</v>
      </c>
      <c r="E2" s="4" t="s">
        <v>138</v>
      </c>
      <c r="G2" s="7" t="s">
        <v>137</v>
      </c>
    </row>
    <row r="3" spans="1:11" ht="27" customHeight="1" x14ac:dyDescent="0.25">
      <c r="C3" s="7" t="s">
        <v>209</v>
      </c>
      <c r="E3" s="4"/>
      <c r="G3" s="7"/>
    </row>
    <row r="4" spans="1:11" ht="23.25" customHeight="1" x14ac:dyDescent="0.25">
      <c r="A4" s="63" t="s">
        <v>124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s="1" customFormat="1" ht="12.6" customHeight="1" x14ac:dyDescent="0.2">
      <c r="A5" s="72" t="s">
        <v>111</v>
      </c>
      <c r="B5" s="72" t="s">
        <v>69</v>
      </c>
      <c r="C5" s="72" t="s">
        <v>29</v>
      </c>
      <c r="D5" s="72" t="s">
        <v>60</v>
      </c>
      <c r="E5" s="72" t="s">
        <v>44</v>
      </c>
      <c r="F5" s="74" t="s">
        <v>96</v>
      </c>
      <c r="G5" s="76" t="s">
        <v>110</v>
      </c>
      <c r="H5" s="77"/>
      <c r="I5" s="78"/>
      <c r="J5" s="66" t="s">
        <v>191</v>
      </c>
      <c r="K5" s="68" t="s">
        <v>192</v>
      </c>
    </row>
    <row r="6" spans="1:11" s="1" customFormat="1" ht="12" x14ac:dyDescent="0.2">
      <c r="A6" s="73"/>
      <c r="B6" s="73"/>
      <c r="C6" s="73"/>
      <c r="D6" s="73"/>
      <c r="E6" s="73"/>
      <c r="F6" s="75"/>
      <c r="G6" s="22" t="s">
        <v>39</v>
      </c>
      <c r="H6" s="22" t="s">
        <v>164</v>
      </c>
      <c r="I6" s="22" t="s">
        <v>78</v>
      </c>
      <c r="J6" s="67"/>
      <c r="K6" s="69"/>
    </row>
    <row r="7" spans="1:11" s="5" customFormat="1" ht="22.5" customHeight="1" x14ac:dyDescent="0.2">
      <c r="A7" s="27" t="s">
        <v>10</v>
      </c>
      <c r="B7" s="27"/>
      <c r="C7" s="27"/>
      <c r="D7" s="27" t="s">
        <v>128</v>
      </c>
      <c r="E7" s="27"/>
      <c r="F7" s="28"/>
      <c r="G7" s="28"/>
      <c r="H7" s="28"/>
      <c r="I7" s="28"/>
      <c r="J7" s="28"/>
      <c r="K7" s="29">
        <f>SUM(J8:J14)</f>
        <v>39278.340000000004</v>
      </c>
    </row>
    <row r="8" spans="1:11" s="5" customFormat="1" ht="22.5" customHeight="1" x14ac:dyDescent="0.2">
      <c r="A8" s="23" t="s">
        <v>2</v>
      </c>
      <c r="B8" s="23" t="s">
        <v>52</v>
      </c>
      <c r="C8" s="23" t="s">
        <v>17</v>
      </c>
      <c r="D8" s="23" t="s">
        <v>47</v>
      </c>
      <c r="E8" s="24" t="s">
        <v>41</v>
      </c>
      <c r="F8" s="25">
        <v>1160</v>
      </c>
      <c r="G8" s="25">
        <v>0.5</v>
      </c>
      <c r="H8" s="25">
        <v>0</v>
      </c>
      <c r="I8" s="25">
        <f>G8+H8</f>
        <v>0.5</v>
      </c>
      <c r="J8" s="25">
        <f>F8*I8</f>
        <v>580</v>
      </c>
      <c r="K8" s="21"/>
    </row>
    <row r="9" spans="1:11" s="5" customFormat="1" ht="22.5" customHeight="1" x14ac:dyDescent="0.2">
      <c r="A9" s="23" t="s">
        <v>3</v>
      </c>
      <c r="B9" s="23" t="s">
        <v>126</v>
      </c>
      <c r="C9" s="23" t="s">
        <v>17</v>
      </c>
      <c r="D9" s="23" t="s">
        <v>63</v>
      </c>
      <c r="E9" s="24" t="s">
        <v>26</v>
      </c>
      <c r="F9" s="25">
        <v>3</v>
      </c>
      <c r="G9" s="25">
        <v>3198.74</v>
      </c>
      <c r="H9" s="25">
        <v>866.31</v>
      </c>
      <c r="I9" s="25">
        <f t="shared" ref="I9:I13" si="0">G9+H9</f>
        <v>4065.0499999999997</v>
      </c>
      <c r="J9" s="25">
        <f t="shared" ref="J9:J13" si="1">F9*I9</f>
        <v>12195.15</v>
      </c>
      <c r="K9" s="21"/>
    </row>
    <row r="10" spans="1:11" s="5" customFormat="1" ht="22.5" customHeight="1" x14ac:dyDescent="0.2">
      <c r="A10" s="23" t="s">
        <v>4</v>
      </c>
      <c r="B10" s="23" t="s">
        <v>166</v>
      </c>
      <c r="C10" s="23" t="s">
        <v>17</v>
      </c>
      <c r="D10" s="23" t="s">
        <v>77</v>
      </c>
      <c r="E10" s="24" t="s">
        <v>26</v>
      </c>
      <c r="F10" s="25">
        <v>3</v>
      </c>
      <c r="G10" s="25">
        <v>6763.68</v>
      </c>
      <c r="H10" s="25">
        <v>1.32</v>
      </c>
      <c r="I10" s="25">
        <f t="shared" si="0"/>
        <v>6765</v>
      </c>
      <c r="J10" s="25">
        <f t="shared" si="1"/>
        <v>20295</v>
      </c>
      <c r="K10" s="21"/>
    </row>
    <row r="11" spans="1:11" s="5" customFormat="1" ht="37.5" customHeight="1" x14ac:dyDescent="0.2">
      <c r="A11" s="23" t="s">
        <v>5</v>
      </c>
      <c r="B11" s="23" t="s">
        <v>18</v>
      </c>
      <c r="C11" s="23" t="s">
        <v>56</v>
      </c>
      <c r="D11" s="23" t="s">
        <v>156</v>
      </c>
      <c r="E11" s="24" t="s">
        <v>75</v>
      </c>
      <c r="F11" s="25">
        <v>1</v>
      </c>
      <c r="G11" s="25">
        <v>45.8</v>
      </c>
      <c r="H11" s="25">
        <v>158.4</v>
      </c>
      <c r="I11" s="25">
        <f t="shared" si="0"/>
        <v>204.2</v>
      </c>
      <c r="J11" s="25">
        <f t="shared" si="1"/>
        <v>204.2</v>
      </c>
      <c r="K11" s="21"/>
    </row>
    <row r="12" spans="1:11" s="5" customFormat="1" ht="45" customHeight="1" x14ac:dyDescent="0.2">
      <c r="A12" s="23" t="s">
        <v>6</v>
      </c>
      <c r="B12" s="23" t="s">
        <v>68</v>
      </c>
      <c r="C12" s="23" t="s">
        <v>56</v>
      </c>
      <c r="D12" s="23" t="s">
        <v>55</v>
      </c>
      <c r="E12" s="24" t="s">
        <v>41</v>
      </c>
      <c r="F12" s="25">
        <v>12</v>
      </c>
      <c r="G12" s="25">
        <v>217.05</v>
      </c>
      <c r="H12" s="25">
        <v>175.55</v>
      </c>
      <c r="I12" s="25">
        <f t="shared" si="0"/>
        <v>392.6</v>
      </c>
      <c r="J12" s="25">
        <f t="shared" si="1"/>
        <v>4711.2000000000007</v>
      </c>
      <c r="K12" s="21"/>
    </row>
    <row r="13" spans="1:11" s="5" customFormat="1" ht="22.5" customHeight="1" x14ac:dyDescent="0.2">
      <c r="A13" s="23" t="s">
        <v>7</v>
      </c>
      <c r="B13" s="23" t="s">
        <v>66</v>
      </c>
      <c r="C13" s="23" t="s">
        <v>17</v>
      </c>
      <c r="D13" s="23" t="s">
        <v>85</v>
      </c>
      <c r="E13" s="24" t="s">
        <v>32</v>
      </c>
      <c r="F13" s="25">
        <v>90</v>
      </c>
      <c r="G13" s="25">
        <v>6.41</v>
      </c>
      <c r="H13" s="25">
        <v>0</v>
      </c>
      <c r="I13" s="25">
        <f t="shared" si="0"/>
        <v>6.41</v>
      </c>
      <c r="J13" s="25">
        <f t="shared" si="1"/>
        <v>576.9</v>
      </c>
      <c r="K13" s="21"/>
    </row>
    <row r="14" spans="1:11" s="5" customFormat="1" ht="22.5" customHeight="1" x14ac:dyDescent="0.2">
      <c r="A14" s="23" t="s">
        <v>8</v>
      </c>
      <c r="B14" s="23" t="s">
        <v>86</v>
      </c>
      <c r="C14" s="23" t="s">
        <v>56</v>
      </c>
      <c r="D14" s="23" t="s">
        <v>45</v>
      </c>
      <c r="E14" s="24" t="s">
        <v>26</v>
      </c>
      <c r="F14" s="25">
        <v>3</v>
      </c>
      <c r="G14" s="25"/>
      <c r="H14" s="25">
        <v>238.63</v>
      </c>
      <c r="I14" s="25">
        <f t="shared" ref="I14" si="2">G14+H14</f>
        <v>238.63</v>
      </c>
      <c r="J14" s="25">
        <f t="shared" ref="J14" si="3">F14*I14</f>
        <v>715.89</v>
      </c>
      <c r="K14" s="21"/>
    </row>
    <row r="15" spans="1:11" s="5" customFormat="1" ht="22.5" customHeight="1" x14ac:dyDescent="0.2">
      <c r="A15" s="27" t="s">
        <v>11</v>
      </c>
      <c r="B15" s="27"/>
      <c r="C15" s="27"/>
      <c r="D15" s="27" t="s">
        <v>165</v>
      </c>
      <c r="E15" s="27"/>
      <c r="F15" s="28"/>
      <c r="G15" s="28"/>
      <c r="H15" s="28"/>
      <c r="I15" s="28"/>
      <c r="J15" s="28"/>
      <c r="K15" s="30">
        <f>SUM(J16:J29)</f>
        <v>34077.365000000005</v>
      </c>
    </row>
    <row r="16" spans="1:11" s="5" customFormat="1" ht="22.5" customHeight="1" x14ac:dyDescent="0.2">
      <c r="A16" s="23" t="s">
        <v>140</v>
      </c>
      <c r="B16" s="23" t="s">
        <v>20</v>
      </c>
      <c r="C16" s="23" t="s">
        <v>56</v>
      </c>
      <c r="D16" s="23" t="s">
        <v>82</v>
      </c>
      <c r="E16" s="24" t="s">
        <v>41</v>
      </c>
      <c r="F16" s="25">
        <v>1160</v>
      </c>
      <c r="G16" s="25">
        <v>14.77</v>
      </c>
      <c r="H16" s="25">
        <v>4.79</v>
      </c>
      <c r="I16" s="25">
        <f t="shared" ref="I16:I29" si="4">G16+H16</f>
        <v>19.559999999999999</v>
      </c>
      <c r="J16" s="25">
        <f t="shared" ref="J16:J29" si="5">F16*I16</f>
        <v>22689.599999999999</v>
      </c>
      <c r="K16" s="21"/>
    </row>
    <row r="17" spans="1:11" s="5" customFormat="1" ht="22.5" customHeight="1" x14ac:dyDescent="0.2">
      <c r="A17" s="23" t="s">
        <v>141</v>
      </c>
      <c r="B17" s="23" t="s">
        <v>21</v>
      </c>
      <c r="C17" s="23" t="s">
        <v>56</v>
      </c>
      <c r="D17" s="23" t="s">
        <v>120</v>
      </c>
      <c r="E17" s="24" t="s">
        <v>41</v>
      </c>
      <c r="F17" s="25">
        <v>350</v>
      </c>
      <c r="G17" s="25">
        <v>2.1</v>
      </c>
      <c r="H17" s="25">
        <v>0.67</v>
      </c>
      <c r="I17" s="25">
        <f t="shared" si="4"/>
        <v>2.77</v>
      </c>
      <c r="J17" s="25">
        <f t="shared" si="5"/>
        <v>969.5</v>
      </c>
      <c r="K17" s="21"/>
    </row>
    <row r="18" spans="1:11" s="5" customFormat="1" ht="22.5" customHeight="1" x14ac:dyDescent="0.2">
      <c r="A18" s="23" t="s">
        <v>142</v>
      </c>
      <c r="B18" s="23" t="s">
        <v>123</v>
      </c>
      <c r="C18" s="23" t="s">
        <v>136</v>
      </c>
      <c r="D18" s="23" t="s">
        <v>27</v>
      </c>
      <c r="E18" s="24" t="s">
        <v>41</v>
      </c>
      <c r="F18" s="25">
        <v>300</v>
      </c>
      <c r="G18" s="25">
        <v>2.37</v>
      </c>
      <c r="H18" s="25">
        <v>0</v>
      </c>
      <c r="I18" s="25">
        <f t="shared" si="4"/>
        <v>2.37</v>
      </c>
      <c r="J18" s="25">
        <f t="shared" si="5"/>
        <v>711</v>
      </c>
      <c r="K18" s="21"/>
    </row>
    <row r="19" spans="1:11" s="5" customFormat="1" ht="22.5" customHeight="1" x14ac:dyDescent="0.2">
      <c r="A19" s="23" t="s">
        <v>143</v>
      </c>
      <c r="B19" s="23" t="s">
        <v>43</v>
      </c>
      <c r="C19" s="23" t="s">
        <v>84</v>
      </c>
      <c r="D19" s="23" t="s">
        <v>36</v>
      </c>
      <c r="E19" s="24" t="s">
        <v>25</v>
      </c>
      <c r="F19" s="25">
        <v>100</v>
      </c>
      <c r="G19" s="25">
        <v>7.05</v>
      </c>
      <c r="H19" s="25">
        <v>1.67</v>
      </c>
      <c r="I19" s="25">
        <f t="shared" si="4"/>
        <v>8.7199999999999989</v>
      </c>
      <c r="J19" s="25">
        <f t="shared" si="5"/>
        <v>871.99999999999989</v>
      </c>
      <c r="K19" s="21"/>
    </row>
    <row r="20" spans="1:11" s="5" customFormat="1" ht="22.5" customHeight="1" x14ac:dyDescent="0.2">
      <c r="A20" s="23" t="s">
        <v>144</v>
      </c>
      <c r="B20" s="23" t="s">
        <v>116</v>
      </c>
      <c r="C20" s="23" t="s">
        <v>71</v>
      </c>
      <c r="D20" s="23" t="s">
        <v>51</v>
      </c>
      <c r="E20" s="24" t="s">
        <v>19</v>
      </c>
      <c r="F20" s="25">
        <v>100</v>
      </c>
      <c r="G20" s="25">
        <v>5.0999999999999996</v>
      </c>
      <c r="H20" s="25">
        <v>1.72</v>
      </c>
      <c r="I20" s="25">
        <f t="shared" si="4"/>
        <v>6.8199999999999994</v>
      </c>
      <c r="J20" s="25">
        <f t="shared" si="5"/>
        <v>681.99999999999989</v>
      </c>
      <c r="K20" s="21"/>
    </row>
    <row r="21" spans="1:11" s="5" customFormat="1" ht="22.5" customHeight="1" x14ac:dyDescent="0.2">
      <c r="A21" s="23" t="s">
        <v>146</v>
      </c>
      <c r="B21" s="23" t="s">
        <v>131</v>
      </c>
      <c r="C21" s="23" t="s">
        <v>17</v>
      </c>
      <c r="D21" s="23" t="s">
        <v>130</v>
      </c>
      <c r="E21" s="24" t="s">
        <v>64</v>
      </c>
      <c r="F21" s="25">
        <v>20</v>
      </c>
      <c r="G21" s="25">
        <v>59.46</v>
      </c>
      <c r="H21" s="25">
        <v>18.46</v>
      </c>
      <c r="I21" s="25">
        <f t="shared" si="4"/>
        <v>77.92</v>
      </c>
      <c r="J21" s="25">
        <f t="shared" si="5"/>
        <v>1558.4</v>
      </c>
      <c r="K21" s="21"/>
    </row>
    <row r="22" spans="1:11" s="5" customFormat="1" ht="22.5" customHeight="1" x14ac:dyDescent="0.2">
      <c r="A22" s="23" t="s">
        <v>148</v>
      </c>
      <c r="B22" s="23" t="s">
        <v>1</v>
      </c>
      <c r="C22" s="23" t="s">
        <v>56</v>
      </c>
      <c r="D22" s="23" t="s">
        <v>134</v>
      </c>
      <c r="E22" s="24" t="s">
        <v>42</v>
      </c>
      <c r="F22" s="25">
        <v>0.5</v>
      </c>
      <c r="G22" s="25">
        <v>351.34</v>
      </c>
      <c r="H22" s="25">
        <v>124.13</v>
      </c>
      <c r="I22" s="25">
        <f t="shared" si="4"/>
        <v>475.46999999999997</v>
      </c>
      <c r="J22" s="25">
        <f t="shared" si="5"/>
        <v>237.73499999999999</v>
      </c>
      <c r="K22" s="21"/>
    </row>
    <row r="23" spans="1:11" s="5" customFormat="1" ht="22.5" customHeight="1" x14ac:dyDescent="0.2">
      <c r="A23" s="23" t="s">
        <v>150</v>
      </c>
      <c r="B23" s="23" t="s">
        <v>162</v>
      </c>
      <c r="C23" s="23" t="s">
        <v>56</v>
      </c>
      <c r="D23" s="23" t="s">
        <v>0</v>
      </c>
      <c r="E23" s="24" t="s">
        <v>42</v>
      </c>
      <c r="F23" s="25">
        <v>45</v>
      </c>
      <c r="G23" s="25">
        <v>0.66</v>
      </c>
      <c r="H23" s="25">
        <v>6.44</v>
      </c>
      <c r="I23" s="25">
        <f t="shared" si="4"/>
        <v>7.1000000000000005</v>
      </c>
      <c r="J23" s="25">
        <f t="shared" si="5"/>
        <v>319.5</v>
      </c>
      <c r="K23" s="21"/>
    </row>
    <row r="24" spans="1:11" s="5" customFormat="1" ht="22.5" customHeight="1" x14ac:dyDescent="0.2">
      <c r="A24" s="23" t="s">
        <v>153</v>
      </c>
      <c r="B24" s="23" t="s">
        <v>61</v>
      </c>
      <c r="C24" s="23" t="s">
        <v>56</v>
      </c>
      <c r="D24" s="23" t="s">
        <v>73</v>
      </c>
      <c r="E24" s="24" t="s">
        <v>42</v>
      </c>
      <c r="F24" s="25">
        <v>25</v>
      </c>
      <c r="G24" s="25">
        <v>13.75</v>
      </c>
      <c r="H24" s="25">
        <v>9.2799999999999994</v>
      </c>
      <c r="I24" s="25">
        <f t="shared" si="4"/>
        <v>23.03</v>
      </c>
      <c r="J24" s="25">
        <f t="shared" si="5"/>
        <v>575.75</v>
      </c>
      <c r="K24" s="21"/>
    </row>
    <row r="25" spans="1:11" s="5" customFormat="1" ht="22.5" customHeight="1" x14ac:dyDescent="0.2">
      <c r="A25" s="23" t="s">
        <v>157</v>
      </c>
      <c r="B25" s="23" t="s">
        <v>162</v>
      </c>
      <c r="C25" s="23" t="s">
        <v>56</v>
      </c>
      <c r="D25" s="23" t="s">
        <v>23</v>
      </c>
      <c r="E25" s="24" t="s">
        <v>42</v>
      </c>
      <c r="F25" s="25">
        <v>8</v>
      </c>
      <c r="G25" s="25">
        <v>0.66</v>
      </c>
      <c r="H25" s="25">
        <v>6.44</v>
      </c>
      <c r="I25" s="25">
        <f t="shared" si="4"/>
        <v>7.1000000000000005</v>
      </c>
      <c r="J25" s="25">
        <f t="shared" si="5"/>
        <v>56.800000000000004</v>
      </c>
      <c r="K25" s="21"/>
    </row>
    <row r="26" spans="1:11" s="5" customFormat="1" ht="22.5" customHeight="1" x14ac:dyDescent="0.2">
      <c r="A26" s="23" t="s">
        <v>158</v>
      </c>
      <c r="B26" s="23" t="s">
        <v>61</v>
      </c>
      <c r="C26" s="23" t="s">
        <v>56</v>
      </c>
      <c r="D26" s="23" t="s">
        <v>72</v>
      </c>
      <c r="E26" s="24" t="s">
        <v>42</v>
      </c>
      <c r="F26" s="25">
        <v>8</v>
      </c>
      <c r="G26" s="25">
        <v>13.75</v>
      </c>
      <c r="H26" s="25">
        <v>9.2799999999999994</v>
      </c>
      <c r="I26" s="25">
        <f t="shared" si="4"/>
        <v>23.03</v>
      </c>
      <c r="J26" s="25">
        <f t="shared" si="5"/>
        <v>184.24</v>
      </c>
      <c r="K26" s="21"/>
    </row>
    <row r="27" spans="1:11" s="5" customFormat="1" ht="22.5" customHeight="1" x14ac:dyDescent="0.2">
      <c r="A27" s="23" t="s">
        <v>159</v>
      </c>
      <c r="B27" s="23" t="s">
        <v>162</v>
      </c>
      <c r="C27" s="23" t="s">
        <v>56</v>
      </c>
      <c r="D27" s="23" t="s">
        <v>54</v>
      </c>
      <c r="E27" s="24" t="s">
        <v>42</v>
      </c>
      <c r="F27" s="25">
        <v>40</v>
      </c>
      <c r="G27" s="25">
        <v>0.66</v>
      </c>
      <c r="H27" s="25">
        <v>6.44</v>
      </c>
      <c r="I27" s="25">
        <f t="shared" si="4"/>
        <v>7.1000000000000005</v>
      </c>
      <c r="J27" s="25">
        <f t="shared" si="5"/>
        <v>284</v>
      </c>
      <c r="K27" s="21"/>
    </row>
    <row r="28" spans="1:11" s="5" customFormat="1" ht="22.5" customHeight="1" x14ac:dyDescent="0.2">
      <c r="A28" s="23" t="s">
        <v>160</v>
      </c>
      <c r="B28" s="23" t="s">
        <v>92</v>
      </c>
      <c r="C28" s="23" t="s">
        <v>56</v>
      </c>
      <c r="D28" s="23" t="s">
        <v>133</v>
      </c>
      <c r="E28" s="24" t="s">
        <v>94</v>
      </c>
      <c r="F28" s="25">
        <v>812</v>
      </c>
      <c r="G28" s="25">
        <v>0.15</v>
      </c>
      <c r="H28" s="25">
        <v>1.17</v>
      </c>
      <c r="I28" s="25">
        <f t="shared" si="4"/>
        <v>1.3199999999999998</v>
      </c>
      <c r="J28" s="25">
        <f t="shared" si="5"/>
        <v>1071.8399999999999</v>
      </c>
      <c r="K28" s="21"/>
    </row>
    <row r="29" spans="1:11" s="5" customFormat="1" ht="22.5" customHeight="1" x14ac:dyDescent="0.2">
      <c r="A29" s="23" t="s">
        <v>161</v>
      </c>
      <c r="B29" s="23" t="s">
        <v>109</v>
      </c>
      <c r="C29" s="23" t="s">
        <v>71</v>
      </c>
      <c r="D29" s="23" t="s">
        <v>79</v>
      </c>
      <c r="E29" s="24" t="s">
        <v>41</v>
      </c>
      <c r="F29" s="25">
        <v>100</v>
      </c>
      <c r="G29" s="25">
        <v>25.39</v>
      </c>
      <c r="H29" s="25">
        <v>13.26</v>
      </c>
      <c r="I29" s="25">
        <f t="shared" si="4"/>
        <v>38.65</v>
      </c>
      <c r="J29" s="25">
        <f t="shared" si="5"/>
        <v>3865</v>
      </c>
      <c r="K29" s="21"/>
    </row>
    <row r="30" spans="1:11" s="5" customFormat="1" ht="22.5" customHeight="1" x14ac:dyDescent="0.2">
      <c r="A30" s="27" t="s">
        <v>12</v>
      </c>
      <c r="B30" s="27"/>
      <c r="C30" s="27"/>
      <c r="D30" s="27" t="s">
        <v>74</v>
      </c>
      <c r="E30" s="27"/>
      <c r="F30" s="28"/>
      <c r="G30" s="28"/>
      <c r="H30" s="28"/>
      <c r="I30" s="28"/>
      <c r="J30" s="28"/>
      <c r="K30" s="30">
        <f>J31</f>
        <v>350.1</v>
      </c>
    </row>
    <row r="31" spans="1:11" s="5" customFormat="1" ht="30" customHeight="1" x14ac:dyDescent="0.2">
      <c r="A31" s="23" t="s">
        <v>121</v>
      </c>
      <c r="B31" s="23" t="s">
        <v>22</v>
      </c>
      <c r="C31" s="23" t="s">
        <v>56</v>
      </c>
      <c r="D31" s="23" t="s">
        <v>139</v>
      </c>
      <c r="E31" s="24" t="s">
        <v>41</v>
      </c>
      <c r="F31" s="25">
        <v>5</v>
      </c>
      <c r="G31" s="25">
        <v>27.57</v>
      </c>
      <c r="H31" s="25">
        <v>42.45</v>
      </c>
      <c r="I31" s="25">
        <f t="shared" ref="I31" si="6">G31+H31</f>
        <v>70.02000000000001</v>
      </c>
      <c r="J31" s="25">
        <f t="shared" ref="J31" si="7">F31*I31</f>
        <v>350.1</v>
      </c>
      <c r="K31" s="21"/>
    </row>
    <row r="32" spans="1:11" s="5" customFormat="1" ht="22.5" customHeight="1" x14ac:dyDescent="0.2">
      <c r="A32" s="27" t="s">
        <v>13</v>
      </c>
      <c r="B32" s="27"/>
      <c r="C32" s="27"/>
      <c r="D32" s="27" t="s">
        <v>88</v>
      </c>
      <c r="E32" s="27"/>
      <c r="F32" s="28"/>
      <c r="G32" s="28"/>
      <c r="H32" s="28"/>
      <c r="I32" s="28"/>
      <c r="J32" s="28"/>
      <c r="K32" s="30">
        <f>SUM(J33:J41)</f>
        <v>63817.020000000011</v>
      </c>
    </row>
    <row r="33" spans="1:11" s="5" customFormat="1" ht="22.5" customHeight="1" x14ac:dyDescent="0.2">
      <c r="A33" s="23" t="s">
        <v>99</v>
      </c>
      <c r="B33" s="23" t="s">
        <v>76</v>
      </c>
      <c r="C33" s="23" t="s">
        <v>56</v>
      </c>
      <c r="D33" s="23" t="s">
        <v>102</v>
      </c>
      <c r="E33" s="24" t="s">
        <v>41</v>
      </c>
      <c r="F33" s="25">
        <v>35</v>
      </c>
      <c r="G33" s="25">
        <v>4.4800000000000004</v>
      </c>
      <c r="H33" s="25">
        <v>87.35</v>
      </c>
      <c r="I33" s="25">
        <f t="shared" ref="I33:I39" si="8">G33+H33</f>
        <v>91.83</v>
      </c>
      <c r="J33" s="25">
        <f t="shared" ref="J33:J39" si="9">F33*I33</f>
        <v>3214.0499999999997</v>
      </c>
      <c r="K33" s="21"/>
    </row>
    <row r="34" spans="1:11" s="5" customFormat="1" ht="22.5" customHeight="1" x14ac:dyDescent="0.2">
      <c r="A34" s="23" t="s">
        <v>100</v>
      </c>
      <c r="B34" s="23" t="s">
        <v>125</v>
      </c>
      <c r="C34" s="23" t="s">
        <v>91</v>
      </c>
      <c r="D34" s="23" t="s">
        <v>59</v>
      </c>
      <c r="E34" s="24" t="s">
        <v>41</v>
      </c>
      <c r="F34" s="25">
        <v>300</v>
      </c>
      <c r="G34" s="25">
        <v>14.39</v>
      </c>
      <c r="H34" s="25">
        <v>52.79</v>
      </c>
      <c r="I34" s="25">
        <f t="shared" si="8"/>
        <v>67.180000000000007</v>
      </c>
      <c r="J34" s="25">
        <f t="shared" si="9"/>
        <v>20154.000000000004</v>
      </c>
      <c r="K34" s="21"/>
    </row>
    <row r="35" spans="1:11" s="5" customFormat="1" ht="22.5" customHeight="1" x14ac:dyDescent="0.2">
      <c r="A35" s="23" t="s">
        <v>101</v>
      </c>
      <c r="B35" s="23" t="s">
        <v>24</v>
      </c>
      <c r="C35" s="23" t="s">
        <v>17</v>
      </c>
      <c r="D35" s="23" t="s">
        <v>9</v>
      </c>
      <c r="E35" s="24" t="s">
        <v>41</v>
      </c>
      <c r="F35" s="25">
        <v>50</v>
      </c>
      <c r="G35" s="25">
        <v>1.77</v>
      </c>
      <c r="H35" s="25">
        <v>45.23</v>
      </c>
      <c r="I35" s="25">
        <f t="shared" si="8"/>
        <v>47</v>
      </c>
      <c r="J35" s="25">
        <f t="shared" si="9"/>
        <v>2350</v>
      </c>
      <c r="K35" s="21"/>
    </row>
    <row r="36" spans="1:11" s="5" customFormat="1" ht="22.5" customHeight="1" x14ac:dyDescent="0.2">
      <c r="A36" s="23" t="s">
        <v>103</v>
      </c>
      <c r="B36" s="23" t="s">
        <v>57</v>
      </c>
      <c r="C36" s="23" t="s">
        <v>71</v>
      </c>
      <c r="D36" s="23" t="s">
        <v>30</v>
      </c>
      <c r="E36" s="24" t="s">
        <v>19</v>
      </c>
      <c r="F36" s="25">
        <v>50</v>
      </c>
      <c r="G36" s="25">
        <v>5.46</v>
      </c>
      <c r="H36" s="25">
        <v>31.51</v>
      </c>
      <c r="I36" s="25">
        <f t="shared" si="8"/>
        <v>36.97</v>
      </c>
      <c r="J36" s="25">
        <f t="shared" si="9"/>
        <v>1848.5</v>
      </c>
      <c r="K36" s="21"/>
    </row>
    <row r="37" spans="1:11" s="5" customFormat="1" ht="22.5" customHeight="1" x14ac:dyDescent="0.2">
      <c r="A37" s="23" t="s">
        <v>104</v>
      </c>
      <c r="B37" s="23" t="s">
        <v>80</v>
      </c>
      <c r="C37" s="23" t="s">
        <v>56</v>
      </c>
      <c r="D37" s="23" t="s">
        <v>87</v>
      </c>
      <c r="E37" s="24" t="s">
        <v>19</v>
      </c>
      <c r="F37" s="25">
        <v>100</v>
      </c>
      <c r="G37" s="25">
        <v>17.940000000000001</v>
      </c>
      <c r="H37" s="25">
        <v>111.09</v>
      </c>
      <c r="I37" s="25">
        <f t="shared" si="8"/>
        <v>129.03</v>
      </c>
      <c r="J37" s="25">
        <f t="shared" si="9"/>
        <v>12903</v>
      </c>
      <c r="K37" s="21"/>
    </row>
    <row r="38" spans="1:11" s="5" customFormat="1" ht="22.5" customHeight="1" x14ac:dyDescent="0.2">
      <c r="A38" s="23" t="s">
        <v>105</v>
      </c>
      <c r="B38" s="23" t="s">
        <v>83</v>
      </c>
      <c r="C38" s="23" t="s">
        <v>56</v>
      </c>
      <c r="D38" s="23" t="s">
        <v>90</v>
      </c>
      <c r="E38" s="24" t="s">
        <v>19</v>
      </c>
      <c r="F38" s="25">
        <v>60</v>
      </c>
      <c r="G38" s="25">
        <v>5.15</v>
      </c>
      <c r="H38" s="25">
        <v>29.16</v>
      </c>
      <c r="I38" s="25">
        <f t="shared" si="8"/>
        <v>34.31</v>
      </c>
      <c r="J38" s="25">
        <f t="shared" si="9"/>
        <v>2058.6000000000004</v>
      </c>
      <c r="K38" s="21"/>
    </row>
    <row r="39" spans="1:11" s="5" customFormat="1" ht="22.5" customHeight="1" x14ac:dyDescent="0.2">
      <c r="A39" s="23" t="s">
        <v>106</v>
      </c>
      <c r="B39" s="23" t="s">
        <v>65</v>
      </c>
      <c r="C39" s="23" t="s">
        <v>17</v>
      </c>
      <c r="D39" s="23" t="s">
        <v>151</v>
      </c>
      <c r="E39" s="24" t="s">
        <v>19</v>
      </c>
      <c r="F39" s="25">
        <v>100</v>
      </c>
      <c r="G39" s="25">
        <v>23.55</v>
      </c>
      <c r="H39" s="25">
        <v>141.05000000000001</v>
      </c>
      <c r="I39" s="25">
        <f t="shared" si="8"/>
        <v>164.60000000000002</v>
      </c>
      <c r="J39" s="25">
        <f t="shared" si="9"/>
        <v>16460.000000000004</v>
      </c>
      <c r="K39" s="21"/>
    </row>
    <row r="40" spans="1:11" s="5" customFormat="1" ht="22.5" customHeight="1" x14ac:dyDescent="0.2">
      <c r="A40" s="23" t="s">
        <v>107</v>
      </c>
      <c r="B40" s="23" t="s">
        <v>89</v>
      </c>
      <c r="C40" s="23" t="s">
        <v>56</v>
      </c>
      <c r="D40" s="23" t="s">
        <v>46</v>
      </c>
      <c r="E40" s="24" t="s">
        <v>75</v>
      </c>
      <c r="F40" s="25">
        <v>4</v>
      </c>
      <c r="G40" s="25"/>
      <c r="H40" s="25">
        <v>85.03</v>
      </c>
      <c r="I40" s="25">
        <f t="shared" ref="I40:I41" si="10">G40+H40</f>
        <v>85.03</v>
      </c>
      <c r="J40" s="25">
        <f t="shared" ref="J40:J41" si="11">F40*I40</f>
        <v>340.12</v>
      </c>
      <c r="K40" s="21"/>
    </row>
    <row r="41" spans="1:11" s="5" customFormat="1" ht="22.5" customHeight="1" x14ac:dyDescent="0.2">
      <c r="A41" s="23" t="s">
        <v>108</v>
      </c>
      <c r="B41" s="23" t="s">
        <v>31</v>
      </c>
      <c r="C41" s="23" t="s">
        <v>67</v>
      </c>
      <c r="D41" s="23" t="s">
        <v>50</v>
      </c>
      <c r="E41" s="24" t="s">
        <v>41</v>
      </c>
      <c r="F41" s="25">
        <v>315</v>
      </c>
      <c r="G41" s="25">
        <v>14.16</v>
      </c>
      <c r="H41" s="25">
        <v>0.09</v>
      </c>
      <c r="I41" s="25">
        <f t="shared" si="10"/>
        <v>14.25</v>
      </c>
      <c r="J41" s="25">
        <f t="shared" si="11"/>
        <v>4488.75</v>
      </c>
      <c r="K41" s="21"/>
    </row>
    <row r="42" spans="1:11" s="5" customFormat="1" ht="22.5" customHeight="1" x14ac:dyDescent="0.2">
      <c r="A42" s="27" t="s">
        <v>14</v>
      </c>
      <c r="B42" s="27"/>
      <c r="C42" s="27"/>
      <c r="D42" s="27" t="s">
        <v>163</v>
      </c>
      <c r="E42" s="27"/>
      <c r="F42" s="28"/>
      <c r="G42" s="28"/>
      <c r="H42" s="28"/>
      <c r="I42" s="28"/>
      <c r="J42" s="28"/>
      <c r="K42" s="30">
        <f>J43</f>
        <v>275.32</v>
      </c>
    </row>
    <row r="43" spans="1:11" s="5" customFormat="1" ht="30" customHeight="1" x14ac:dyDescent="0.2">
      <c r="A43" s="23" t="s">
        <v>81</v>
      </c>
      <c r="B43" s="23" t="s">
        <v>40</v>
      </c>
      <c r="C43" s="23" t="s">
        <v>56</v>
      </c>
      <c r="D43" s="23" t="s">
        <v>113</v>
      </c>
      <c r="E43" s="24" t="s">
        <v>41</v>
      </c>
      <c r="F43" s="25">
        <v>2</v>
      </c>
      <c r="G43" s="25">
        <v>27.97</v>
      </c>
      <c r="H43" s="25">
        <v>109.69</v>
      </c>
      <c r="I43" s="25">
        <f t="shared" ref="I43" si="12">G43+H43</f>
        <v>137.66</v>
      </c>
      <c r="J43" s="25">
        <f t="shared" ref="J43" si="13">F43*I43</f>
        <v>275.32</v>
      </c>
      <c r="K43" s="21"/>
    </row>
    <row r="44" spans="1:11" s="5" customFormat="1" ht="22.5" customHeight="1" x14ac:dyDescent="0.2">
      <c r="A44" s="27" t="s">
        <v>15</v>
      </c>
      <c r="B44" s="27"/>
      <c r="C44" s="27"/>
      <c r="D44" s="27" t="s">
        <v>38</v>
      </c>
      <c r="E44" s="27"/>
      <c r="F44" s="28"/>
      <c r="G44" s="28"/>
      <c r="H44" s="28"/>
      <c r="I44" s="28"/>
      <c r="J44" s="28"/>
      <c r="K44" s="30">
        <f>J45</f>
        <v>196272</v>
      </c>
    </row>
    <row r="45" spans="1:11" s="5" customFormat="1" ht="22.5" customHeight="1" x14ac:dyDescent="0.2">
      <c r="A45" s="31" t="s">
        <v>62</v>
      </c>
      <c r="B45" s="31"/>
      <c r="C45" s="31"/>
      <c r="D45" s="31" t="s">
        <v>117</v>
      </c>
      <c r="E45" s="31"/>
      <c r="F45" s="32"/>
      <c r="G45" s="32"/>
      <c r="H45" s="32"/>
      <c r="I45" s="32"/>
      <c r="J45" s="32">
        <f>SUM(J46:J47)</f>
        <v>196272</v>
      </c>
      <c r="K45" s="33"/>
    </row>
    <row r="46" spans="1:11" s="5" customFormat="1" ht="22.5" customHeight="1" x14ac:dyDescent="0.2">
      <c r="A46" s="23" t="s">
        <v>97</v>
      </c>
      <c r="B46" s="23" t="s">
        <v>155</v>
      </c>
      <c r="C46" s="23" t="s">
        <v>17</v>
      </c>
      <c r="D46" s="23" t="s">
        <v>28</v>
      </c>
      <c r="E46" s="24" t="s">
        <v>58</v>
      </c>
      <c r="F46" s="25">
        <v>1160</v>
      </c>
      <c r="G46" s="25">
        <v>15.53</v>
      </c>
      <c r="H46" s="25">
        <v>14.42</v>
      </c>
      <c r="I46" s="25">
        <f t="shared" ref="I46:I47" si="14">G46+H46</f>
        <v>29.95</v>
      </c>
      <c r="J46" s="25">
        <f t="shared" ref="J46:J47" si="15">F46*I46</f>
        <v>34742</v>
      </c>
      <c r="K46" s="21"/>
    </row>
    <row r="47" spans="1:11" s="5" customFormat="1" ht="30" customHeight="1" x14ac:dyDescent="0.2">
      <c r="A47" s="23" t="s">
        <v>98</v>
      </c>
      <c r="B47" s="23" t="s">
        <v>33</v>
      </c>
      <c r="C47" s="23" t="s">
        <v>56</v>
      </c>
      <c r="D47" s="23" t="s">
        <v>122</v>
      </c>
      <c r="E47" s="24" t="s">
        <v>41</v>
      </c>
      <c r="F47" s="25">
        <v>1160</v>
      </c>
      <c r="G47" s="25">
        <v>6.04</v>
      </c>
      <c r="H47" s="25">
        <v>133.21</v>
      </c>
      <c r="I47" s="25">
        <f t="shared" si="14"/>
        <v>139.25</v>
      </c>
      <c r="J47" s="25">
        <f t="shared" si="15"/>
        <v>161530</v>
      </c>
      <c r="K47" s="21"/>
    </row>
    <row r="48" spans="1:11" s="5" customFormat="1" ht="22.5" customHeight="1" x14ac:dyDescent="0.2">
      <c r="A48" s="27" t="s">
        <v>16</v>
      </c>
      <c r="B48" s="27"/>
      <c r="C48" s="27"/>
      <c r="D48" s="27" t="s">
        <v>48</v>
      </c>
      <c r="E48" s="27"/>
      <c r="F48" s="28"/>
      <c r="G48" s="28"/>
      <c r="H48" s="28"/>
      <c r="I48" s="28"/>
      <c r="J48" s="28"/>
      <c r="K48" s="30">
        <f>J49</f>
        <v>15406.6</v>
      </c>
    </row>
    <row r="49" spans="1:11" s="5" customFormat="1" ht="22.5" customHeight="1" x14ac:dyDescent="0.2">
      <c r="A49" s="31" t="s">
        <v>49</v>
      </c>
      <c r="B49" s="31"/>
      <c r="C49" s="31"/>
      <c r="D49" s="31" t="s">
        <v>53</v>
      </c>
      <c r="E49" s="31"/>
      <c r="F49" s="32"/>
      <c r="G49" s="32"/>
      <c r="H49" s="32"/>
      <c r="I49" s="32"/>
      <c r="J49" s="32">
        <f>SUM(J50:J54)</f>
        <v>15406.6</v>
      </c>
      <c r="K49" s="32"/>
    </row>
    <row r="50" spans="1:11" s="5" customFormat="1" ht="22.5" customHeight="1" x14ac:dyDescent="0.2">
      <c r="A50" s="23" t="s">
        <v>145</v>
      </c>
      <c r="B50" s="23" t="s">
        <v>34</v>
      </c>
      <c r="C50" s="23" t="s">
        <v>56</v>
      </c>
      <c r="D50" s="23" t="s">
        <v>112</v>
      </c>
      <c r="E50" s="24" t="s">
        <v>41</v>
      </c>
      <c r="F50" s="25">
        <v>100</v>
      </c>
      <c r="G50" s="25">
        <v>0.82</v>
      </c>
      <c r="H50" s="25">
        <v>1.34</v>
      </c>
      <c r="I50" s="25">
        <f t="shared" ref="I50:I54" si="16">G50+H50</f>
        <v>2.16</v>
      </c>
      <c r="J50" s="25">
        <f t="shared" ref="J50:J54" si="17">F50*I50</f>
        <v>216</v>
      </c>
      <c r="K50" s="26"/>
    </row>
    <row r="51" spans="1:11" s="5" customFormat="1" ht="22.5" customHeight="1" x14ac:dyDescent="0.2">
      <c r="A51" s="23" t="s">
        <v>147</v>
      </c>
      <c r="B51" s="23" t="s">
        <v>35</v>
      </c>
      <c r="C51" s="23" t="s">
        <v>56</v>
      </c>
      <c r="D51" s="23" t="s">
        <v>127</v>
      </c>
      <c r="E51" s="24" t="s">
        <v>41</v>
      </c>
      <c r="F51" s="25">
        <v>100</v>
      </c>
      <c r="G51" s="25">
        <v>4</v>
      </c>
      <c r="H51" s="25">
        <v>9.16</v>
      </c>
      <c r="I51" s="25">
        <f t="shared" si="16"/>
        <v>13.16</v>
      </c>
      <c r="J51" s="25">
        <f t="shared" si="17"/>
        <v>1316</v>
      </c>
      <c r="K51" s="26"/>
    </row>
    <row r="52" spans="1:11" s="5" customFormat="1" ht="22.5" customHeight="1" x14ac:dyDescent="0.2">
      <c r="A52" s="23" t="s">
        <v>149</v>
      </c>
      <c r="B52" s="23" t="s">
        <v>135</v>
      </c>
      <c r="C52" s="23" t="s">
        <v>56</v>
      </c>
      <c r="D52" s="23" t="s">
        <v>70</v>
      </c>
      <c r="E52" s="24" t="s">
        <v>41</v>
      </c>
      <c r="F52" s="25">
        <v>800</v>
      </c>
      <c r="G52" s="25">
        <v>5.78</v>
      </c>
      <c r="H52" s="25">
        <v>6.94</v>
      </c>
      <c r="I52" s="25">
        <f t="shared" si="16"/>
        <v>12.72</v>
      </c>
      <c r="J52" s="25">
        <f t="shared" si="17"/>
        <v>10176</v>
      </c>
      <c r="K52" s="26"/>
    </row>
    <row r="53" spans="1:11" s="5" customFormat="1" ht="22.5" customHeight="1" x14ac:dyDescent="0.2">
      <c r="A53" s="23" t="s">
        <v>152</v>
      </c>
      <c r="B53" s="23" t="s">
        <v>118</v>
      </c>
      <c r="C53" s="23" t="s">
        <v>56</v>
      </c>
      <c r="D53" s="23" t="s">
        <v>115</v>
      </c>
      <c r="E53" s="24" t="s">
        <v>41</v>
      </c>
      <c r="F53" s="25">
        <v>80</v>
      </c>
      <c r="G53" s="25">
        <v>11.2</v>
      </c>
      <c r="H53" s="25">
        <v>14.67</v>
      </c>
      <c r="I53" s="25">
        <f t="shared" si="16"/>
        <v>25.869999999999997</v>
      </c>
      <c r="J53" s="25">
        <f t="shared" si="17"/>
        <v>2069.6</v>
      </c>
      <c r="K53" s="26"/>
    </row>
    <row r="54" spans="1:11" s="5" customFormat="1" ht="22.5" customHeight="1" x14ac:dyDescent="0.2">
      <c r="A54" s="23" t="s">
        <v>154</v>
      </c>
      <c r="B54" s="23" t="s">
        <v>114</v>
      </c>
      <c r="C54" s="23" t="s">
        <v>56</v>
      </c>
      <c r="D54" s="23" t="s">
        <v>132</v>
      </c>
      <c r="E54" s="24" t="s">
        <v>41</v>
      </c>
      <c r="F54" s="25">
        <v>900</v>
      </c>
      <c r="G54" s="25">
        <v>1.3</v>
      </c>
      <c r="H54" s="25">
        <v>0.51</v>
      </c>
      <c r="I54" s="25">
        <f t="shared" si="16"/>
        <v>1.81</v>
      </c>
      <c r="J54" s="25">
        <f t="shared" si="17"/>
        <v>1629</v>
      </c>
      <c r="K54" s="26"/>
    </row>
    <row r="55" spans="1:11" ht="15.75" customHeight="1" x14ac:dyDescent="0.25">
      <c r="A55" s="34"/>
      <c r="B55" s="34"/>
      <c r="C55" s="34"/>
      <c r="D55" s="34"/>
      <c r="E55" s="34"/>
      <c r="F55" s="34"/>
      <c r="G55" s="34"/>
      <c r="H55" s="34"/>
      <c r="I55" s="70" t="s">
        <v>193</v>
      </c>
      <c r="J55" s="71"/>
      <c r="K55" s="35">
        <f>SUM(K7:K49)</f>
        <v>349476.745</v>
      </c>
    </row>
    <row r="56" spans="1:11" x14ac:dyDescent="0.25">
      <c r="A56" s="3"/>
      <c r="B56" s="3"/>
      <c r="C56" s="3"/>
      <c r="D56" s="3"/>
      <c r="E56" s="3"/>
      <c r="F56" s="3"/>
      <c r="G56" s="3"/>
      <c r="H56" s="3"/>
      <c r="I56" s="9"/>
      <c r="J56" s="10"/>
    </row>
    <row r="57" spans="1:11" ht="24" customHeight="1" x14ac:dyDescent="0.25">
      <c r="A57" s="11" t="s">
        <v>169</v>
      </c>
      <c r="B57" s="12"/>
      <c r="C57" s="12"/>
      <c r="D57" s="11" t="s">
        <v>170</v>
      </c>
      <c r="E57" s="12"/>
      <c r="F57" s="12"/>
      <c r="G57" s="13" t="s">
        <v>171</v>
      </c>
      <c r="H57" s="13" t="s">
        <v>172</v>
      </c>
      <c r="I57" s="9"/>
      <c r="J57" s="82" t="s">
        <v>129</v>
      </c>
      <c r="K57" s="82"/>
    </row>
    <row r="58" spans="1:11" ht="15" customHeight="1" x14ac:dyDescent="0.25">
      <c r="A58" s="14">
        <v>1</v>
      </c>
      <c r="B58" s="12"/>
      <c r="C58" s="12"/>
      <c r="D58" s="14" t="s">
        <v>173</v>
      </c>
      <c r="E58" s="12"/>
      <c r="F58" s="12"/>
      <c r="G58" s="15" t="s">
        <v>174</v>
      </c>
      <c r="H58" s="16">
        <v>4.68</v>
      </c>
      <c r="I58" s="9"/>
      <c r="J58" s="83" t="s">
        <v>37</v>
      </c>
      <c r="K58" s="83"/>
    </row>
    <row r="59" spans="1:11" x14ac:dyDescent="0.25">
      <c r="A59" s="14">
        <v>2</v>
      </c>
      <c r="B59" s="12"/>
      <c r="C59" s="12"/>
      <c r="D59" s="14" t="s">
        <v>175</v>
      </c>
      <c r="E59" s="12"/>
      <c r="F59" s="12"/>
      <c r="G59" s="15" t="s">
        <v>176</v>
      </c>
      <c r="H59" s="16">
        <v>0.4</v>
      </c>
      <c r="I59" s="9"/>
      <c r="J59" s="83"/>
      <c r="K59" s="83"/>
    </row>
    <row r="60" spans="1:11" x14ac:dyDescent="0.25">
      <c r="A60" s="14">
        <v>3</v>
      </c>
      <c r="B60" s="12"/>
      <c r="C60" s="12"/>
      <c r="D60" s="14" t="s">
        <v>177</v>
      </c>
      <c r="E60" s="12"/>
      <c r="F60" s="12"/>
      <c r="G60" s="15" t="s">
        <v>178</v>
      </c>
      <c r="H60" s="16">
        <v>1.27</v>
      </c>
      <c r="I60" s="9"/>
      <c r="J60" s="83"/>
      <c r="K60" s="83"/>
    </row>
    <row r="61" spans="1:11" x14ac:dyDescent="0.25">
      <c r="A61" s="14">
        <v>4</v>
      </c>
      <c r="B61" s="12"/>
      <c r="C61" s="12"/>
      <c r="D61" s="14" t="s">
        <v>179</v>
      </c>
      <c r="E61" s="12"/>
      <c r="F61" s="12"/>
      <c r="G61" s="15" t="s">
        <v>180</v>
      </c>
      <c r="H61" s="16">
        <v>0.4</v>
      </c>
      <c r="I61" s="9"/>
      <c r="J61" s="83"/>
      <c r="K61" s="83"/>
    </row>
    <row r="62" spans="1:11" x14ac:dyDescent="0.25">
      <c r="A62" s="14">
        <v>5</v>
      </c>
      <c r="B62" s="12"/>
      <c r="C62" s="12"/>
      <c r="D62" s="14" t="s">
        <v>181</v>
      </c>
      <c r="E62" s="12"/>
      <c r="F62" s="12"/>
      <c r="G62" s="15" t="s">
        <v>182</v>
      </c>
      <c r="H62" s="16">
        <v>1.23</v>
      </c>
      <c r="I62" s="9"/>
      <c r="J62" s="83"/>
      <c r="K62" s="83"/>
    </row>
    <row r="63" spans="1:11" x14ac:dyDescent="0.25">
      <c r="A63" s="14">
        <v>6</v>
      </c>
      <c r="B63" s="12"/>
      <c r="C63" s="12"/>
      <c r="D63" s="14" t="s">
        <v>183</v>
      </c>
      <c r="E63" s="12"/>
      <c r="F63" s="12"/>
      <c r="G63" s="15" t="s">
        <v>184</v>
      </c>
      <c r="H63" s="16">
        <v>7.4</v>
      </c>
      <c r="I63" s="9"/>
      <c r="J63" s="83"/>
      <c r="K63" s="83"/>
    </row>
    <row r="64" spans="1:11" x14ac:dyDescent="0.25">
      <c r="A64" s="14">
        <v>7</v>
      </c>
      <c r="B64" s="12"/>
      <c r="C64" s="12"/>
      <c r="D64" s="14" t="s">
        <v>185</v>
      </c>
      <c r="E64" s="12"/>
      <c r="F64" s="12"/>
      <c r="G64" s="80" t="s">
        <v>186</v>
      </c>
      <c r="H64" s="16">
        <v>3</v>
      </c>
      <c r="I64" s="9"/>
      <c r="J64" s="83"/>
      <c r="K64" s="83"/>
    </row>
    <row r="65" spans="1:11" x14ac:dyDescent="0.25">
      <c r="A65" s="14">
        <v>8</v>
      </c>
      <c r="B65" s="12"/>
      <c r="C65" s="12"/>
      <c r="D65" s="14" t="s">
        <v>187</v>
      </c>
      <c r="E65" s="12"/>
      <c r="F65" s="12"/>
      <c r="G65" s="80"/>
      <c r="H65" s="16">
        <v>0.65</v>
      </c>
      <c r="I65" s="9"/>
      <c r="J65" s="83"/>
      <c r="K65" s="83"/>
    </row>
    <row r="66" spans="1:11" x14ac:dyDescent="0.25">
      <c r="A66" s="14">
        <v>9</v>
      </c>
      <c r="B66" s="12"/>
      <c r="C66" s="12"/>
      <c r="D66" s="14" t="s">
        <v>188</v>
      </c>
      <c r="E66" s="12"/>
      <c r="F66" s="12"/>
      <c r="G66" s="80"/>
      <c r="H66" s="16">
        <v>3.5</v>
      </c>
      <c r="I66" s="9"/>
      <c r="J66" s="83"/>
      <c r="K66" s="83"/>
    </row>
    <row r="67" spans="1:11" x14ac:dyDescent="0.25">
      <c r="A67" s="12"/>
      <c r="B67" s="12"/>
      <c r="C67" s="12"/>
      <c r="D67" s="17" t="s">
        <v>189</v>
      </c>
      <c r="E67" s="12"/>
      <c r="F67" s="12"/>
      <c r="G67" s="18"/>
      <c r="H67" s="19">
        <f>((((1+(H58+H59+H60+H61)/100)*(1+H62/100)*(1+H63/100))/(1-(H64+H65+H66)/100))-1)*100</f>
        <v>24.996972374798034</v>
      </c>
      <c r="I67" s="9"/>
      <c r="J67" s="83"/>
      <c r="K67" s="83"/>
    </row>
    <row r="68" spans="1:11" ht="15" customHeight="1" x14ac:dyDescent="0.25">
      <c r="A68" s="20"/>
      <c r="B68" s="20"/>
      <c r="C68" s="20"/>
      <c r="D68" s="81" t="s">
        <v>190</v>
      </c>
      <c r="E68" s="81"/>
      <c r="F68" s="81"/>
      <c r="G68" s="81"/>
      <c r="H68" s="20"/>
      <c r="I68" s="9"/>
      <c r="J68" s="83"/>
      <c r="K68" s="83"/>
    </row>
    <row r="69" spans="1:11" x14ac:dyDescent="0.25">
      <c r="A69" s="20"/>
      <c r="B69" s="20"/>
      <c r="C69" s="20"/>
      <c r="D69" s="20"/>
      <c r="E69" s="20"/>
      <c r="F69" s="20"/>
      <c r="G69" s="20"/>
      <c r="H69" s="20"/>
      <c r="I69" s="9"/>
      <c r="J69" s="83"/>
      <c r="K69" s="83"/>
    </row>
    <row r="70" spans="1:11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83"/>
      <c r="K70" s="83"/>
    </row>
    <row r="71" spans="1:11" ht="30.75" customHeight="1" x14ac:dyDescent="0.25">
      <c r="A71" s="3"/>
      <c r="B71" s="3"/>
      <c r="C71" s="3"/>
      <c r="D71" s="3"/>
      <c r="E71" s="62"/>
      <c r="F71" s="62"/>
      <c r="G71" s="62"/>
      <c r="H71" s="62"/>
      <c r="I71" s="62"/>
      <c r="J71" s="62"/>
    </row>
    <row r="72" spans="1:11" ht="51" customHeight="1" x14ac:dyDescent="0.25">
      <c r="A72" s="79"/>
      <c r="B72" s="79"/>
      <c r="C72" s="79"/>
      <c r="D72" s="8" t="s">
        <v>210</v>
      </c>
      <c r="F72" s="61"/>
      <c r="G72" s="61"/>
      <c r="H72" s="61"/>
      <c r="I72" s="61"/>
      <c r="J72" s="61"/>
    </row>
  </sheetData>
  <mergeCells count="16">
    <mergeCell ref="A72:C72"/>
    <mergeCell ref="G64:G66"/>
    <mergeCell ref="D68:G68"/>
    <mergeCell ref="J57:K57"/>
    <mergeCell ref="J58:K70"/>
    <mergeCell ref="A4:K4"/>
    <mergeCell ref="J5:J6"/>
    <mergeCell ref="K5:K6"/>
    <mergeCell ref="I55:J55"/>
    <mergeCell ref="A5:A6"/>
    <mergeCell ref="B5:B6"/>
    <mergeCell ref="C5:C6"/>
    <mergeCell ref="D5:D6"/>
    <mergeCell ref="E5:E6"/>
    <mergeCell ref="F5:F6"/>
    <mergeCell ref="G5:I5"/>
  </mergeCells>
  <printOptions horizontalCentered="1"/>
  <pageMargins left="0.39370078740157483" right="0.39370078740157483" top="0.27559055118110237" bottom="0.39" header="0.23622047244094491" footer="0.17"/>
  <pageSetup paperSize="9" scale="92" orientation="landscape" r:id="rId1"/>
  <headerFooter>
    <oddFooter>&amp;L&amp;D&amp;R&amp;P/&amp;N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K14" sqref="K14"/>
    </sheetView>
  </sheetViews>
  <sheetFormatPr defaultRowHeight="12.75" x14ac:dyDescent="0.25"/>
  <cols>
    <col min="1" max="1" width="4.28515625" style="38" customWidth="1"/>
    <col min="2" max="2" width="37.42578125" style="40" customWidth="1"/>
    <col min="3" max="3" width="18" style="39" customWidth="1"/>
    <col min="4" max="5" width="18" style="38" customWidth="1"/>
    <col min="6" max="6" width="18.7109375" style="37" customWidth="1"/>
    <col min="7" max="7" width="11.7109375" style="36" customWidth="1"/>
    <col min="8" max="8" width="10.140625" style="36" bestFit="1" customWidth="1"/>
    <col min="9" max="239" width="9.140625" style="36"/>
    <col min="240" max="240" width="2.7109375" style="36" customWidth="1"/>
    <col min="241" max="241" width="26.85546875" style="36" customWidth="1"/>
    <col min="242" max="242" width="9" style="36" customWidth="1"/>
    <col min="243" max="243" width="9.28515625" style="36" customWidth="1"/>
    <col min="244" max="244" width="10.85546875" style="36" customWidth="1"/>
    <col min="245" max="245" width="10.5703125" style="36" customWidth="1"/>
    <col min="246" max="246" width="9.7109375" style="36" customWidth="1"/>
    <col min="247" max="247" width="11.85546875" style="36" customWidth="1"/>
    <col min="248" max="248" width="11.140625" style="36" customWidth="1"/>
    <col min="249" max="249" width="11.42578125" style="36" customWidth="1"/>
    <col min="250" max="250" width="11.7109375" style="36" customWidth="1"/>
    <col min="251" max="261" width="9.28515625" style="36" customWidth="1"/>
    <col min="262" max="262" width="14.140625" style="36" customWidth="1"/>
    <col min="263" max="263" width="11.7109375" style="36" customWidth="1"/>
    <col min="264" max="264" width="10.140625" style="36" bestFit="1" customWidth="1"/>
    <col min="265" max="495" width="9.140625" style="36"/>
    <col min="496" max="496" width="2.7109375" style="36" customWidth="1"/>
    <col min="497" max="497" width="26.85546875" style="36" customWidth="1"/>
    <col min="498" max="498" width="9" style="36" customWidth="1"/>
    <col min="499" max="499" width="9.28515625" style="36" customWidth="1"/>
    <col min="500" max="500" width="10.85546875" style="36" customWidth="1"/>
    <col min="501" max="501" width="10.5703125" style="36" customWidth="1"/>
    <col min="502" max="502" width="9.7109375" style="36" customWidth="1"/>
    <col min="503" max="503" width="11.85546875" style="36" customWidth="1"/>
    <col min="504" max="504" width="11.140625" style="36" customWidth="1"/>
    <col min="505" max="505" width="11.42578125" style="36" customWidth="1"/>
    <col min="506" max="506" width="11.7109375" style="36" customWidth="1"/>
    <col min="507" max="517" width="9.28515625" style="36" customWidth="1"/>
    <col min="518" max="518" width="14.140625" style="36" customWidth="1"/>
    <col min="519" max="519" width="11.7109375" style="36" customWidth="1"/>
    <col min="520" max="520" width="10.140625" style="36" bestFit="1" customWidth="1"/>
    <col min="521" max="751" width="9.140625" style="36"/>
    <col min="752" max="752" width="2.7109375" style="36" customWidth="1"/>
    <col min="753" max="753" width="26.85546875" style="36" customWidth="1"/>
    <col min="754" max="754" width="9" style="36" customWidth="1"/>
    <col min="755" max="755" width="9.28515625" style="36" customWidth="1"/>
    <col min="756" max="756" width="10.85546875" style="36" customWidth="1"/>
    <col min="757" max="757" width="10.5703125" style="36" customWidth="1"/>
    <col min="758" max="758" width="9.7109375" style="36" customWidth="1"/>
    <col min="759" max="759" width="11.85546875" style="36" customWidth="1"/>
    <col min="760" max="760" width="11.140625" style="36" customWidth="1"/>
    <col min="761" max="761" width="11.42578125" style="36" customWidth="1"/>
    <col min="762" max="762" width="11.7109375" style="36" customWidth="1"/>
    <col min="763" max="773" width="9.28515625" style="36" customWidth="1"/>
    <col min="774" max="774" width="14.140625" style="36" customWidth="1"/>
    <col min="775" max="775" width="11.7109375" style="36" customWidth="1"/>
    <col min="776" max="776" width="10.140625" style="36" bestFit="1" customWidth="1"/>
    <col min="777" max="1007" width="9.140625" style="36"/>
    <col min="1008" max="1008" width="2.7109375" style="36" customWidth="1"/>
    <col min="1009" max="1009" width="26.85546875" style="36" customWidth="1"/>
    <col min="1010" max="1010" width="9" style="36" customWidth="1"/>
    <col min="1011" max="1011" width="9.28515625" style="36" customWidth="1"/>
    <col min="1012" max="1012" width="10.85546875" style="36" customWidth="1"/>
    <col min="1013" max="1013" width="10.5703125" style="36" customWidth="1"/>
    <col min="1014" max="1014" width="9.7109375" style="36" customWidth="1"/>
    <col min="1015" max="1015" width="11.85546875" style="36" customWidth="1"/>
    <col min="1016" max="1016" width="11.140625" style="36" customWidth="1"/>
    <col min="1017" max="1017" width="11.42578125" style="36" customWidth="1"/>
    <col min="1018" max="1018" width="11.7109375" style="36" customWidth="1"/>
    <col min="1019" max="1029" width="9.28515625" style="36" customWidth="1"/>
    <col min="1030" max="1030" width="14.140625" style="36" customWidth="1"/>
    <col min="1031" max="1031" width="11.7109375" style="36" customWidth="1"/>
    <col min="1032" max="1032" width="10.140625" style="36" bestFit="1" customWidth="1"/>
    <col min="1033" max="1263" width="9.140625" style="36"/>
    <col min="1264" max="1264" width="2.7109375" style="36" customWidth="1"/>
    <col min="1265" max="1265" width="26.85546875" style="36" customWidth="1"/>
    <col min="1266" max="1266" width="9" style="36" customWidth="1"/>
    <col min="1267" max="1267" width="9.28515625" style="36" customWidth="1"/>
    <col min="1268" max="1268" width="10.85546875" style="36" customWidth="1"/>
    <col min="1269" max="1269" width="10.5703125" style="36" customWidth="1"/>
    <col min="1270" max="1270" width="9.7109375" style="36" customWidth="1"/>
    <col min="1271" max="1271" width="11.85546875" style="36" customWidth="1"/>
    <col min="1272" max="1272" width="11.140625" style="36" customWidth="1"/>
    <col min="1273" max="1273" width="11.42578125" style="36" customWidth="1"/>
    <col min="1274" max="1274" width="11.7109375" style="36" customWidth="1"/>
    <col min="1275" max="1285" width="9.28515625" style="36" customWidth="1"/>
    <col min="1286" max="1286" width="14.140625" style="36" customWidth="1"/>
    <col min="1287" max="1287" width="11.7109375" style="36" customWidth="1"/>
    <col min="1288" max="1288" width="10.140625" style="36" bestFit="1" customWidth="1"/>
    <col min="1289" max="1519" width="9.140625" style="36"/>
    <col min="1520" max="1520" width="2.7109375" style="36" customWidth="1"/>
    <col min="1521" max="1521" width="26.85546875" style="36" customWidth="1"/>
    <col min="1522" max="1522" width="9" style="36" customWidth="1"/>
    <col min="1523" max="1523" width="9.28515625" style="36" customWidth="1"/>
    <col min="1524" max="1524" width="10.85546875" style="36" customWidth="1"/>
    <col min="1525" max="1525" width="10.5703125" style="36" customWidth="1"/>
    <col min="1526" max="1526" width="9.7109375" style="36" customWidth="1"/>
    <col min="1527" max="1527" width="11.85546875" style="36" customWidth="1"/>
    <col min="1528" max="1528" width="11.140625" style="36" customWidth="1"/>
    <col min="1529" max="1529" width="11.42578125" style="36" customWidth="1"/>
    <col min="1530" max="1530" width="11.7109375" style="36" customWidth="1"/>
    <col min="1531" max="1541" width="9.28515625" style="36" customWidth="1"/>
    <col min="1542" max="1542" width="14.140625" style="36" customWidth="1"/>
    <col min="1543" max="1543" width="11.7109375" style="36" customWidth="1"/>
    <col min="1544" max="1544" width="10.140625" style="36" bestFit="1" customWidth="1"/>
    <col min="1545" max="1775" width="9.140625" style="36"/>
    <col min="1776" max="1776" width="2.7109375" style="36" customWidth="1"/>
    <col min="1777" max="1777" width="26.85546875" style="36" customWidth="1"/>
    <col min="1778" max="1778" width="9" style="36" customWidth="1"/>
    <col min="1779" max="1779" width="9.28515625" style="36" customWidth="1"/>
    <col min="1780" max="1780" width="10.85546875" style="36" customWidth="1"/>
    <col min="1781" max="1781" width="10.5703125" style="36" customWidth="1"/>
    <col min="1782" max="1782" width="9.7109375" style="36" customWidth="1"/>
    <col min="1783" max="1783" width="11.85546875" style="36" customWidth="1"/>
    <col min="1784" max="1784" width="11.140625" style="36" customWidth="1"/>
    <col min="1785" max="1785" width="11.42578125" style="36" customWidth="1"/>
    <col min="1786" max="1786" width="11.7109375" style="36" customWidth="1"/>
    <col min="1787" max="1797" width="9.28515625" style="36" customWidth="1"/>
    <col min="1798" max="1798" width="14.140625" style="36" customWidth="1"/>
    <col min="1799" max="1799" width="11.7109375" style="36" customWidth="1"/>
    <col min="1800" max="1800" width="10.140625" style="36" bestFit="1" customWidth="1"/>
    <col min="1801" max="2031" width="9.140625" style="36"/>
    <col min="2032" max="2032" width="2.7109375" style="36" customWidth="1"/>
    <col min="2033" max="2033" width="26.85546875" style="36" customWidth="1"/>
    <col min="2034" max="2034" width="9" style="36" customWidth="1"/>
    <col min="2035" max="2035" width="9.28515625" style="36" customWidth="1"/>
    <col min="2036" max="2036" width="10.85546875" style="36" customWidth="1"/>
    <col min="2037" max="2037" width="10.5703125" style="36" customWidth="1"/>
    <col min="2038" max="2038" width="9.7109375" style="36" customWidth="1"/>
    <col min="2039" max="2039" width="11.85546875" style="36" customWidth="1"/>
    <col min="2040" max="2040" width="11.140625" style="36" customWidth="1"/>
    <col min="2041" max="2041" width="11.42578125" style="36" customWidth="1"/>
    <col min="2042" max="2042" width="11.7109375" style="36" customWidth="1"/>
    <col min="2043" max="2053" width="9.28515625" style="36" customWidth="1"/>
    <col min="2054" max="2054" width="14.140625" style="36" customWidth="1"/>
    <col min="2055" max="2055" width="11.7109375" style="36" customWidth="1"/>
    <col min="2056" max="2056" width="10.140625" style="36" bestFit="1" customWidth="1"/>
    <col min="2057" max="2287" width="9.140625" style="36"/>
    <col min="2288" max="2288" width="2.7109375" style="36" customWidth="1"/>
    <col min="2289" max="2289" width="26.85546875" style="36" customWidth="1"/>
    <col min="2290" max="2290" width="9" style="36" customWidth="1"/>
    <col min="2291" max="2291" width="9.28515625" style="36" customWidth="1"/>
    <col min="2292" max="2292" width="10.85546875" style="36" customWidth="1"/>
    <col min="2293" max="2293" width="10.5703125" style="36" customWidth="1"/>
    <col min="2294" max="2294" width="9.7109375" style="36" customWidth="1"/>
    <col min="2295" max="2295" width="11.85546875" style="36" customWidth="1"/>
    <col min="2296" max="2296" width="11.140625" style="36" customWidth="1"/>
    <col min="2297" max="2297" width="11.42578125" style="36" customWidth="1"/>
    <col min="2298" max="2298" width="11.7109375" style="36" customWidth="1"/>
    <col min="2299" max="2309" width="9.28515625" style="36" customWidth="1"/>
    <col min="2310" max="2310" width="14.140625" style="36" customWidth="1"/>
    <col min="2311" max="2311" width="11.7109375" style="36" customWidth="1"/>
    <col min="2312" max="2312" width="10.140625" style="36" bestFit="1" customWidth="1"/>
    <col min="2313" max="2543" width="9.140625" style="36"/>
    <col min="2544" max="2544" width="2.7109375" style="36" customWidth="1"/>
    <col min="2545" max="2545" width="26.85546875" style="36" customWidth="1"/>
    <col min="2546" max="2546" width="9" style="36" customWidth="1"/>
    <col min="2547" max="2547" width="9.28515625" style="36" customWidth="1"/>
    <col min="2548" max="2548" width="10.85546875" style="36" customWidth="1"/>
    <col min="2549" max="2549" width="10.5703125" style="36" customWidth="1"/>
    <col min="2550" max="2550" width="9.7109375" style="36" customWidth="1"/>
    <col min="2551" max="2551" width="11.85546875" style="36" customWidth="1"/>
    <col min="2552" max="2552" width="11.140625" style="36" customWidth="1"/>
    <col min="2553" max="2553" width="11.42578125" style="36" customWidth="1"/>
    <col min="2554" max="2554" width="11.7109375" style="36" customWidth="1"/>
    <col min="2555" max="2565" width="9.28515625" style="36" customWidth="1"/>
    <col min="2566" max="2566" width="14.140625" style="36" customWidth="1"/>
    <col min="2567" max="2567" width="11.7109375" style="36" customWidth="1"/>
    <col min="2568" max="2568" width="10.140625" style="36" bestFit="1" customWidth="1"/>
    <col min="2569" max="2799" width="9.140625" style="36"/>
    <col min="2800" max="2800" width="2.7109375" style="36" customWidth="1"/>
    <col min="2801" max="2801" width="26.85546875" style="36" customWidth="1"/>
    <col min="2802" max="2802" width="9" style="36" customWidth="1"/>
    <col min="2803" max="2803" width="9.28515625" style="36" customWidth="1"/>
    <col min="2804" max="2804" width="10.85546875" style="36" customWidth="1"/>
    <col min="2805" max="2805" width="10.5703125" style="36" customWidth="1"/>
    <col min="2806" max="2806" width="9.7109375" style="36" customWidth="1"/>
    <col min="2807" max="2807" width="11.85546875" style="36" customWidth="1"/>
    <col min="2808" max="2808" width="11.140625" style="36" customWidth="1"/>
    <col min="2809" max="2809" width="11.42578125" style="36" customWidth="1"/>
    <col min="2810" max="2810" width="11.7109375" style="36" customWidth="1"/>
    <col min="2811" max="2821" width="9.28515625" style="36" customWidth="1"/>
    <col min="2822" max="2822" width="14.140625" style="36" customWidth="1"/>
    <col min="2823" max="2823" width="11.7109375" style="36" customWidth="1"/>
    <col min="2824" max="2824" width="10.140625" style="36" bestFit="1" customWidth="1"/>
    <col min="2825" max="3055" width="9.140625" style="36"/>
    <col min="3056" max="3056" width="2.7109375" style="36" customWidth="1"/>
    <col min="3057" max="3057" width="26.85546875" style="36" customWidth="1"/>
    <col min="3058" max="3058" width="9" style="36" customWidth="1"/>
    <col min="3059" max="3059" width="9.28515625" style="36" customWidth="1"/>
    <col min="3060" max="3060" width="10.85546875" style="36" customWidth="1"/>
    <col min="3061" max="3061" width="10.5703125" style="36" customWidth="1"/>
    <col min="3062" max="3062" width="9.7109375" style="36" customWidth="1"/>
    <col min="3063" max="3063" width="11.85546875" style="36" customWidth="1"/>
    <col min="3064" max="3064" width="11.140625" style="36" customWidth="1"/>
    <col min="3065" max="3065" width="11.42578125" style="36" customWidth="1"/>
    <col min="3066" max="3066" width="11.7109375" style="36" customWidth="1"/>
    <col min="3067" max="3077" width="9.28515625" style="36" customWidth="1"/>
    <col min="3078" max="3078" width="14.140625" style="36" customWidth="1"/>
    <col min="3079" max="3079" width="11.7109375" style="36" customWidth="1"/>
    <col min="3080" max="3080" width="10.140625" style="36" bestFit="1" customWidth="1"/>
    <col min="3081" max="3311" width="9.140625" style="36"/>
    <col min="3312" max="3312" width="2.7109375" style="36" customWidth="1"/>
    <col min="3313" max="3313" width="26.85546875" style="36" customWidth="1"/>
    <col min="3314" max="3314" width="9" style="36" customWidth="1"/>
    <col min="3315" max="3315" width="9.28515625" style="36" customWidth="1"/>
    <col min="3316" max="3316" width="10.85546875" style="36" customWidth="1"/>
    <col min="3317" max="3317" width="10.5703125" style="36" customWidth="1"/>
    <col min="3318" max="3318" width="9.7109375" style="36" customWidth="1"/>
    <col min="3319" max="3319" width="11.85546875" style="36" customWidth="1"/>
    <col min="3320" max="3320" width="11.140625" style="36" customWidth="1"/>
    <col min="3321" max="3321" width="11.42578125" style="36" customWidth="1"/>
    <col min="3322" max="3322" width="11.7109375" style="36" customWidth="1"/>
    <col min="3323" max="3333" width="9.28515625" style="36" customWidth="1"/>
    <col min="3334" max="3334" width="14.140625" style="36" customWidth="1"/>
    <col min="3335" max="3335" width="11.7109375" style="36" customWidth="1"/>
    <col min="3336" max="3336" width="10.140625" style="36" bestFit="1" customWidth="1"/>
    <col min="3337" max="3567" width="9.140625" style="36"/>
    <col min="3568" max="3568" width="2.7109375" style="36" customWidth="1"/>
    <col min="3569" max="3569" width="26.85546875" style="36" customWidth="1"/>
    <col min="3570" max="3570" width="9" style="36" customWidth="1"/>
    <col min="3571" max="3571" width="9.28515625" style="36" customWidth="1"/>
    <col min="3572" max="3572" width="10.85546875" style="36" customWidth="1"/>
    <col min="3573" max="3573" width="10.5703125" style="36" customWidth="1"/>
    <col min="3574" max="3574" width="9.7109375" style="36" customWidth="1"/>
    <col min="3575" max="3575" width="11.85546875" style="36" customWidth="1"/>
    <col min="3576" max="3576" width="11.140625" style="36" customWidth="1"/>
    <col min="3577" max="3577" width="11.42578125" style="36" customWidth="1"/>
    <col min="3578" max="3578" width="11.7109375" style="36" customWidth="1"/>
    <col min="3579" max="3589" width="9.28515625" style="36" customWidth="1"/>
    <col min="3590" max="3590" width="14.140625" style="36" customWidth="1"/>
    <col min="3591" max="3591" width="11.7109375" style="36" customWidth="1"/>
    <col min="3592" max="3592" width="10.140625" style="36" bestFit="1" customWidth="1"/>
    <col min="3593" max="3823" width="9.140625" style="36"/>
    <col min="3824" max="3824" width="2.7109375" style="36" customWidth="1"/>
    <col min="3825" max="3825" width="26.85546875" style="36" customWidth="1"/>
    <col min="3826" max="3826" width="9" style="36" customWidth="1"/>
    <col min="3827" max="3827" width="9.28515625" style="36" customWidth="1"/>
    <col min="3828" max="3828" width="10.85546875" style="36" customWidth="1"/>
    <col min="3829" max="3829" width="10.5703125" style="36" customWidth="1"/>
    <col min="3830" max="3830" width="9.7109375" style="36" customWidth="1"/>
    <col min="3831" max="3831" width="11.85546875" style="36" customWidth="1"/>
    <col min="3832" max="3832" width="11.140625" style="36" customWidth="1"/>
    <col min="3833" max="3833" width="11.42578125" style="36" customWidth="1"/>
    <col min="3834" max="3834" width="11.7109375" style="36" customWidth="1"/>
    <col min="3835" max="3845" width="9.28515625" style="36" customWidth="1"/>
    <col min="3846" max="3846" width="14.140625" style="36" customWidth="1"/>
    <col min="3847" max="3847" width="11.7109375" style="36" customWidth="1"/>
    <col min="3848" max="3848" width="10.140625" style="36" bestFit="1" customWidth="1"/>
    <col min="3849" max="4079" width="9.140625" style="36"/>
    <col min="4080" max="4080" width="2.7109375" style="36" customWidth="1"/>
    <col min="4081" max="4081" width="26.85546875" style="36" customWidth="1"/>
    <col min="4082" max="4082" width="9" style="36" customWidth="1"/>
    <col min="4083" max="4083" width="9.28515625" style="36" customWidth="1"/>
    <col min="4084" max="4084" width="10.85546875" style="36" customWidth="1"/>
    <col min="4085" max="4085" width="10.5703125" style="36" customWidth="1"/>
    <col min="4086" max="4086" width="9.7109375" style="36" customWidth="1"/>
    <col min="4087" max="4087" width="11.85546875" style="36" customWidth="1"/>
    <col min="4088" max="4088" width="11.140625" style="36" customWidth="1"/>
    <col min="4089" max="4089" width="11.42578125" style="36" customWidth="1"/>
    <col min="4090" max="4090" width="11.7109375" style="36" customWidth="1"/>
    <col min="4091" max="4101" width="9.28515625" style="36" customWidth="1"/>
    <col min="4102" max="4102" width="14.140625" style="36" customWidth="1"/>
    <col min="4103" max="4103" width="11.7109375" style="36" customWidth="1"/>
    <col min="4104" max="4104" width="10.140625" style="36" bestFit="1" customWidth="1"/>
    <col min="4105" max="4335" width="9.140625" style="36"/>
    <col min="4336" max="4336" width="2.7109375" style="36" customWidth="1"/>
    <col min="4337" max="4337" width="26.85546875" style="36" customWidth="1"/>
    <col min="4338" max="4338" width="9" style="36" customWidth="1"/>
    <col min="4339" max="4339" width="9.28515625" style="36" customWidth="1"/>
    <col min="4340" max="4340" width="10.85546875" style="36" customWidth="1"/>
    <col min="4341" max="4341" width="10.5703125" style="36" customWidth="1"/>
    <col min="4342" max="4342" width="9.7109375" style="36" customWidth="1"/>
    <col min="4343" max="4343" width="11.85546875" style="36" customWidth="1"/>
    <col min="4344" max="4344" width="11.140625" style="36" customWidth="1"/>
    <col min="4345" max="4345" width="11.42578125" style="36" customWidth="1"/>
    <col min="4346" max="4346" width="11.7109375" style="36" customWidth="1"/>
    <col min="4347" max="4357" width="9.28515625" style="36" customWidth="1"/>
    <col min="4358" max="4358" width="14.140625" style="36" customWidth="1"/>
    <col min="4359" max="4359" width="11.7109375" style="36" customWidth="1"/>
    <col min="4360" max="4360" width="10.140625" style="36" bestFit="1" customWidth="1"/>
    <col min="4361" max="4591" width="9.140625" style="36"/>
    <col min="4592" max="4592" width="2.7109375" style="36" customWidth="1"/>
    <col min="4593" max="4593" width="26.85546875" style="36" customWidth="1"/>
    <col min="4594" max="4594" width="9" style="36" customWidth="1"/>
    <col min="4595" max="4595" width="9.28515625" style="36" customWidth="1"/>
    <col min="4596" max="4596" width="10.85546875" style="36" customWidth="1"/>
    <col min="4597" max="4597" width="10.5703125" style="36" customWidth="1"/>
    <col min="4598" max="4598" width="9.7109375" style="36" customWidth="1"/>
    <col min="4599" max="4599" width="11.85546875" style="36" customWidth="1"/>
    <col min="4600" max="4600" width="11.140625" style="36" customWidth="1"/>
    <col min="4601" max="4601" width="11.42578125" style="36" customWidth="1"/>
    <col min="4602" max="4602" width="11.7109375" style="36" customWidth="1"/>
    <col min="4603" max="4613" width="9.28515625" style="36" customWidth="1"/>
    <col min="4614" max="4614" width="14.140625" style="36" customWidth="1"/>
    <col min="4615" max="4615" width="11.7109375" style="36" customWidth="1"/>
    <col min="4616" max="4616" width="10.140625" style="36" bestFit="1" customWidth="1"/>
    <col min="4617" max="4847" width="9.140625" style="36"/>
    <col min="4848" max="4848" width="2.7109375" style="36" customWidth="1"/>
    <col min="4849" max="4849" width="26.85546875" style="36" customWidth="1"/>
    <col min="4850" max="4850" width="9" style="36" customWidth="1"/>
    <col min="4851" max="4851" width="9.28515625" style="36" customWidth="1"/>
    <col min="4852" max="4852" width="10.85546875" style="36" customWidth="1"/>
    <col min="4853" max="4853" width="10.5703125" style="36" customWidth="1"/>
    <col min="4854" max="4854" width="9.7109375" style="36" customWidth="1"/>
    <col min="4855" max="4855" width="11.85546875" style="36" customWidth="1"/>
    <col min="4856" max="4856" width="11.140625" style="36" customWidth="1"/>
    <col min="4857" max="4857" width="11.42578125" style="36" customWidth="1"/>
    <col min="4858" max="4858" width="11.7109375" style="36" customWidth="1"/>
    <col min="4859" max="4869" width="9.28515625" style="36" customWidth="1"/>
    <col min="4870" max="4870" width="14.140625" style="36" customWidth="1"/>
    <col min="4871" max="4871" width="11.7109375" style="36" customWidth="1"/>
    <col min="4872" max="4872" width="10.140625" style="36" bestFit="1" customWidth="1"/>
    <col min="4873" max="5103" width="9.140625" style="36"/>
    <col min="5104" max="5104" width="2.7109375" style="36" customWidth="1"/>
    <col min="5105" max="5105" width="26.85546875" style="36" customWidth="1"/>
    <col min="5106" max="5106" width="9" style="36" customWidth="1"/>
    <col min="5107" max="5107" width="9.28515625" style="36" customWidth="1"/>
    <col min="5108" max="5108" width="10.85546875" style="36" customWidth="1"/>
    <col min="5109" max="5109" width="10.5703125" style="36" customWidth="1"/>
    <col min="5110" max="5110" width="9.7109375" style="36" customWidth="1"/>
    <col min="5111" max="5111" width="11.85546875" style="36" customWidth="1"/>
    <col min="5112" max="5112" width="11.140625" style="36" customWidth="1"/>
    <col min="5113" max="5113" width="11.42578125" style="36" customWidth="1"/>
    <col min="5114" max="5114" width="11.7109375" style="36" customWidth="1"/>
    <col min="5115" max="5125" width="9.28515625" style="36" customWidth="1"/>
    <col min="5126" max="5126" width="14.140625" style="36" customWidth="1"/>
    <col min="5127" max="5127" width="11.7109375" style="36" customWidth="1"/>
    <col min="5128" max="5128" width="10.140625" style="36" bestFit="1" customWidth="1"/>
    <col min="5129" max="5359" width="9.140625" style="36"/>
    <col min="5360" max="5360" width="2.7109375" style="36" customWidth="1"/>
    <col min="5361" max="5361" width="26.85546875" style="36" customWidth="1"/>
    <col min="5362" max="5362" width="9" style="36" customWidth="1"/>
    <col min="5363" max="5363" width="9.28515625" style="36" customWidth="1"/>
    <col min="5364" max="5364" width="10.85546875" style="36" customWidth="1"/>
    <col min="5365" max="5365" width="10.5703125" style="36" customWidth="1"/>
    <col min="5366" max="5366" width="9.7109375" style="36" customWidth="1"/>
    <col min="5367" max="5367" width="11.85546875" style="36" customWidth="1"/>
    <col min="5368" max="5368" width="11.140625" style="36" customWidth="1"/>
    <col min="5369" max="5369" width="11.42578125" style="36" customWidth="1"/>
    <col min="5370" max="5370" width="11.7109375" style="36" customWidth="1"/>
    <col min="5371" max="5381" width="9.28515625" style="36" customWidth="1"/>
    <col min="5382" max="5382" width="14.140625" style="36" customWidth="1"/>
    <col min="5383" max="5383" width="11.7109375" style="36" customWidth="1"/>
    <col min="5384" max="5384" width="10.140625" style="36" bestFit="1" customWidth="1"/>
    <col min="5385" max="5615" width="9.140625" style="36"/>
    <col min="5616" max="5616" width="2.7109375" style="36" customWidth="1"/>
    <col min="5617" max="5617" width="26.85546875" style="36" customWidth="1"/>
    <col min="5618" max="5618" width="9" style="36" customWidth="1"/>
    <col min="5619" max="5619" width="9.28515625" style="36" customWidth="1"/>
    <col min="5620" max="5620" width="10.85546875" style="36" customWidth="1"/>
    <col min="5621" max="5621" width="10.5703125" style="36" customWidth="1"/>
    <col min="5622" max="5622" width="9.7109375" style="36" customWidth="1"/>
    <col min="5623" max="5623" width="11.85546875" style="36" customWidth="1"/>
    <col min="5624" max="5624" width="11.140625" style="36" customWidth="1"/>
    <col min="5625" max="5625" width="11.42578125" style="36" customWidth="1"/>
    <col min="5626" max="5626" width="11.7109375" style="36" customWidth="1"/>
    <col min="5627" max="5637" width="9.28515625" style="36" customWidth="1"/>
    <col min="5638" max="5638" width="14.140625" style="36" customWidth="1"/>
    <col min="5639" max="5639" width="11.7109375" style="36" customWidth="1"/>
    <col min="5640" max="5640" width="10.140625" style="36" bestFit="1" customWidth="1"/>
    <col min="5641" max="5871" width="9.140625" style="36"/>
    <col min="5872" max="5872" width="2.7109375" style="36" customWidth="1"/>
    <col min="5873" max="5873" width="26.85546875" style="36" customWidth="1"/>
    <col min="5874" max="5874" width="9" style="36" customWidth="1"/>
    <col min="5875" max="5875" width="9.28515625" style="36" customWidth="1"/>
    <col min="5876" max="5876" width="10.85546875" style="36" customWidth="1"/>
    <col min="5877" max="5877" width="10.5703125" style="36" customWidth="1"/>
    <col min="5878" max="5878" width="9.7109375" style="36" customWidth="1"/>
    <col min="5879" max="5879" width="11.85546875" style="36" customWidth="1"/>
    <col min="5880" max="5880" width="11.140625" style="36" customWidth="1"/>
    <col min="5881" max="5881" width="11.42578125" style="36" customWidth="1"/>
    <col min="5882" max="5882" width="11.7109375" style="36" customWidth="1"/>
    <col min="5883" max="5893" width="9.28515625" style="36" customWidth="1"/>
    <col min="5894" max="5894" width="14.140625" style="36" customWidth="1"/>
    <col min="5895" max="5895" width="11.7109375" style="36" customWidth="1"/>
    <col min="5896" max="5896" width="10.140625" style="36" bestFit="1" customWidth="1"/>
    <col min="5897" max="6127" width="9.140625" style="36"/>
    <col min="6128" max="6128" width="2.7109375" style="36" customWidth="1"/>
    <col min="6129" max="6129" width="26.85546875" style="36" customWidth="1"/>
    <col min="6130" max="6130" width="9" style="36" customWidth="1"/>
    <col min="6131" max="6131" width="9.28515625" style="36" customWidth="1"/>
    <col min="6132" max="6132" width="10.85546875" style="36" customWidth="1"/>
    <col min="6133" max="6133" width="10.5703125" style="36" customWidth="1"/>
    <col min="6134" max="6134" width="9.7109375" style="36" customWidth="1"/>
    <col min="6135" max="6135" width="11.85546875" style="36" customWidth="1"/>
    <col min="6136" max="6136" width="11.140625" style="36" customWidth="1"/>
    <col min="6137" max="6137" width="11.42578125" style="36" customWidth="1"/>
    <col min="6138" max="6138" width="11.7109375" style="36" customWidth="1"/>
    <col min="6139" max="6149" width="9.28515625" style="36" customWidth="1"/>
    <col min="6150" max="6150" width="14.140625" style="36" customWidth="1"/>
    <col min="6151" max="6151" width="11.7109375" style="36" customWidth="1"/>
    <col min="6152" max="6152" width="10.140625" style="36" bestFit="1" customWidth="1"/>
    <col min="6153" max="6383" width="9.140625" style="36"/>
    <col min="6384" max="6384" width="2.7109375" style="36" customWidth="1"/>
    <col min="6385" max="6385" width="26.85546875" style="36" customWidth="1"/>
    <col min="6386" max="6386" width="9" style="36" customWidth="1"/>
    <col min="6387" max="6387" width="9.28515625" style="36" customWidth="1"/>
    <col min="6388" max="6388" width="10.85546875" style="36" customWidth="1"/>
    <col min="6389" max="6389" width="10.5703125" style="36" customWidth="1"/>
    <col min="6390" max="6390" width="9.7109375" style="36" customWidth="1"/>
    <col min="6391" max="6391" width="11.85546875" style="36" customWidth="1"/>
    <col min="6392" max="6392" width="11.140625" style="36" customWidth="1"/>
    <col min="6393" max="6393" width="11.42578125" style="36" customWidth="1"/>
    <col min="6394" max="6394" width="11.7109375" style="36" customWidth="1"/>
    <col min="6395" max="6405" width="9.28515625" style="36" customWidth="1"/>
    <col min="6406" max="6406" width="14.140625" style="36" customWidth="1"/>
    <col min="6407" max="6407" width="11.7109375" style="36" customWidth="1"/>
    <col min="6408" max="6408" width="10.140625" style="36" bestFit="1" customWidth="1"/>
    <col min="6409" max="6639" width="9.140625" style="36"/>
    <col min="6640" max="6640" width="2.7109375" style="36" customWidth="1"/>
    <col min="6641" max="6641" width="26.85546875" style="36" customWidth="1"/>
    <col min="6642" max="6642" width="9" style="36" customWidth="1"/>
    <col min="6643" max="6643" width="9.28515625" style="36" customWidth="1"/>
    <col min="6644" max="6644" width="10.85546875" style="36" customWidth="1"/>
    <col min="6645" max="6645" width="10.5703125" style="36" customWidth="1"/>
    <col min="6646" max="6646" width="9.7109375" style="36" customWidth="1"/>
    <col min="6647" max="6647" width="11.85546875" style="36" customWidth="1"/>
    <col min="6648" max="6648" width="11.140625" style="36" customWidth="1"/>
    <col min="6649" max="6649" width="11.42578125" style="36" customWidth="1"/>
    <col min="6650" max="6650" width="11.7109375" style="36" customWidth="1"/>
    <col min="6651" max="6661" width="9.28515625" style="36" customWidth="1"/>
    <col min="6662" max="6662" width="14.140625" style="36" customWidth="1"/>
    <col min="6663" max="6663" width="11.7109375" style="36" customWidth="1"/>
    <col min="6664" max="6664" width="10.140625" style="36" bestFit="1" customWidth="1"/>
    <col min="6665" max="6895" width="9.140625" style="36"/>
    <col min="6896" max="6896" width="2.7109375" style="36" customWidth="1"/>
    <col min="6897" max="6897" width="26.85546875" style="36" customWidth="1"/>
    <col min="6898" max="6898" width="9" style="36" customWidth="1"/>
    <col min="6899" max="6899" width="9.28515625" style="36" customWidth="1"/>
    <col min="6900" max="6900" width="10.85546875" style="36" customWidth="1"/>
    <col min="6901" max="6901" width="10.5703125" style="36" customWidth="1"/>
    <col min="6902" max="6902" width="9.7109375" style="36" customWidth="1"/>
    <col min="6903" max="6903" width="11.85546875" style="36" customWidth="1"/>
    <col min="6904" max="6904" width="11.140625" style="36" customWidth="1"/>
    <col min="6905" max="6905" width="11.42578125" style="36" customWidth="1"/>
    <col min="6906" max="6906" width="11.7109375" style="36" customWidth="1"/>
    <col min="6907" max="6917" width="9.28515625" style="36" customWidth="1"/>
    <col min="6918" max="6918" width="14.140625" style="36" customWidth="1"/>
    <col min="6919" max="6919" width="11.7109375" style="36" customWidth="1"/>
    <col min="6920" max="6920" width="10.140625" style="36" bestFit="1" customWidth="1"/>
    <col min="6921" max="7151" width="9.140625" style="36"/>
    <col min="7152" max="7152" width="2.7109375" style="36" customWidth="1"/>
    <col min="7153" max="7153" width="26.85546875" style="36" customWidth="1"/>
    <col min="7154" max="7154" width="9" style="36" customWidth="1"/>
    <col min="7155" max="7155" width="9.28515625" style="36" customWidth="1"/>
    <col min="7156" max="7156" width="10.85546875" style="36" customWidth="1"/>
    <col min="7157" max="7157" width="10.5703125" style="36" customWidth="1"/>
    <col min="7158" max="7158" width="9.7109375" style="36" customWidth="1"/>
    <col min="7159" max="7159" width="11.85546875" style="36" customWidth="1"/>
    <col min="7160" max="7160" width="11.140625" style="36" customWidth="1"/>
    <col min="7161" max="7161" width="11.42578125" style="36" customWidth="1"/>
    <col min="7162" max="7162" width="11.7109375" style="36" customWidth="1"/>
    <col min="7163" max="7173" width="9.28515625" style="36" customWidth="1"/>
    <col min="7174" max="7174" width="14.140625" style="36" customWidth="1"/>
    <col min="7175" max="7175" width="11.7109375" style="36" customWidth="1"/>
    <col min="7176" max="7176" width="10.140625" style="36" bestFit="1" customWidth="1"/>
    <col min="7177" max="7407" width="9.140625" style="36"/>
    <col min="7408" max="7408" width="2.7109375" style="36" customWidth="1"/>
    <col min="7409" max="7409" width="26.85546875" style="36" customWidth="1"/>
    <col min="7410" max="7410" width="9" style="36" customWidth="1"/>
    <col min="7411" max="7411" width="9.28515625" style="36" customWidth="1"/>
    <col min="7412" max="7412" width="10.85546875" style="36" customWidth="1"/>
    <col min="7413" max="7413" width="10.5703125" style="36" customWidth="1"/>
    <col min="7414" max="7414" width="9.7109375" style="36" customWidth="1"/>
    <col min="7415" max="7415" width="11.85546875" style="36" customWidth="1"/>
    <col min="7416" max="7416" width="11.140625" style="36" customWidth="1"/>
    <col min="7417" max="7417" width="11.42578125" style="36" customWidth="1"/>
    <col min="7418" max="7418" width="11.7109375" style="36" customWidth="1"/>
    <col min="7419" max="7429" width="9.28515625" style="36" customWidth="1"/>
    <col min="7430" max="7430" width="14.140625" style="36" customWidth="1"/>
    <col min="7431" max="7431" width="11.7109375" style="36" customWidth="1"/>
    <col min="7432" max="7432" width="10.140625" style="36" bestFit="1" customWidth="1"/>
    <col min="7433" max="7663" width="9.140625" style="36"/>
    <col min="7664" max="7664" width="2.7109375" style="36" customWidth="1"/>
    <col min="7665" max="7665" width="26.85546875" style="36" customWidth="1"/>
    <col min="7666" max="7666" width="9" style="36" customWidth="1"/>
    <col min="7667" max="7667" width="9.28515625" style="36" customWidth="1"/>
    <col min="7668" max="7668" width="10.85546875" style="36" customWidth="1"/>
    <col min="7669" max="7669" width="10.5703125" style="36" customWidth="1"/>
    <col min="7670" max="7670" width="9.7109375" style="36" customWidth="1"/>
    <col min="7671" max="7671" width="11.85546875" style="36" customWidth="1"/>
    <col min="7672" max="7672" width="11.140625" style="36" customWidth="1"/>
    <col min="7673" max="7673" width="11.42578125" style="36" customWidth="1"/>
    <col min="7674" max="7674" width="11.7109375" style="36" customWidth="1"/>
    <col min="7675" max="7685" width="9.28515625" style="36" customWidth="1"/>
    <col min="7686" max="7686" width="14.140625" style="36" customWidth="1"/>
    <col min="7687" max="7687" width="11.7109375" style="36" customWidth="1"/>
    <col min="7688" max="7688" width="10.140625" style="36" bestFit="1" customWidth="1"/>
    <col min="7689" max="7919" width="9.140625" style="36"/>
    <col min="7920" max="7920" width="2.7109375" style="36" customWidth="1"/>
    <col min="7921" max="7921" width="26.85546875" style="36" customWidth="1"/>
    <col min="7922" max="7922" width="9" style="36" customWidth="1"/>
    <col min="7923" max="7923" width="9.28515625" style="36" customWidth="1"/>
    <col min="7924" max="7924" width="10.85546875" style="36" customWidth="1"/>
    <col min="7925" max="7925" width="10.5703125" style="36" customWidth="1"/>
    <col min="7926" max="7926" width="9.7109375" style="36" customWidth="1"/>
    <col min="7927" max="7927" width="11.85546875" style="36" customWidth="1"/>
    <col min="7928" max="7928" width="11.140625" style="36" customWidth="1"/>
    <col min="7929" max="7929" width="11.42578125" style="36" customWidth="1"/>
    <col min="7930" max="7930" width="11.7109375" style="36" customWidth="1"/>
    <col min="7931" max="7941" width="9.28515625" style="36" customWidth="1"/>
    <col min="7942" max="7942" width="14.140625" style="36" customWidth="1"/>
    <col min="7943" max="7943" width="11.7109375" style="36" customWidth="1"/>
    <col min="7944" max="7944" width="10.140625" style="36" bestFit="1" customWidth="1"/>
    <col min="7945" max="8175" width="9.140625" style="36"/>
    <col min="8176" max="8176" width="2.7109375" style="36" customWidth="1"/>
    <col min="8177" max="8177" width="26.85546875" style="36" customWidth="1"/>
    <col min="8178" max="8178" width="9" style="36" customWidth="1"/>
    <col min="8179" max="8179" width="9.28515625" style="36" customWidth="1"/>
    <col min="8180" max="8180" width="10.85546875" style="36" customWidth="1"/>
    <col min="8181" max="8181" width="10.5703125" style="36" customWidth="1"/>
    <col min="8182" max="8182" width="9.7109375" style="36" customWidth="1"/>
    <col min="8183" max="8183" width="11.85546875" style="36" customWidth="1"/>
    <col min="8184" max="8184" width="11.140625" style="36" customWidth="1"/>
    <col min="8185" max="8185" width="11.42578125" style="36" customWidth="1"/>
    <col min="8186" max="8186" width="11.7109375" style="36" customWidth="1"/>
    <col min="8187" max="8197" width="9.28515625" style="36" customWidth="1"/>
    <col min="8198" max="8198" width="14.140625" style="36" customWidth="1"/>
    <col min="8199" max="8199" width="11.7109375" style="36" customWidth="1"/>
    <col min="8200" max="8200" width="10.140625" style="36" bestFit="1" customWidth="1"/>
    <col min="8201" max="8431" width="9.140625" style="36"/>
    <col min="8432" max="8432" width="2.7109375" style="36" customWidth="1"/>
    <col min="8433" max="8433" width="26.85546875" style="36" customWidth="1"/>
    <col min="8434" max="8434" width="9" style="36" customWidth="1"/>
    <col min="8435" max="8435" width="9.28515625" style="36" customWidth="1"/>
    <col min="8436" max="8436" width="10.85546875" style="36" customWidth="1"/>
    <col min="8437" max="8437" width="10.5703125" style="36" customWidth="1"/>
    <col min="8438" max="8438" width="9.7109375" style="36" customWidth="1"/>
    <col min="8439" max="8439" width="11.85546875" style="36" customWidth="1"/>
    <col min="8440" max="8440" width="11.140625" style="36" customWidth="1"/>
    <col min="8441" max="8441" width="11.42578125" style="36" customWidth="1"/>
    <col min="8442" max="8442" width="11.7109375" style="36" customWidth="1"/>
    <col min="8443" max="8453" width="9.28515625" style="36" customWidth="1"/>
    <col min="8454" max="8454" width="14.140625" style="36" customWidth="1"/>
    <col min="8455" max="8455" width="11.7109375" style="36" customWidth="1"/>
    <col min="8456" max="8456" width="10.140625" style="36" bestFit="1" customWidth="1"/>
    <col min="8457" max="8687" width="9.140625" style="36"/>
    <col min="8688" max="8688" width="2.7109375" style="36" customWidth="1"/>
    <col min="8689" max="8689" width="26.85546875" style="36" customWidth="1"/>
    <col min="8690" max="8690" width="9" style="36" customWidth="1"/>
    <col min="8691" max="8691" width="9.28515625" style="36" customWidth="1"/>
    <col min="8692" max="8692" width="10.85546875" style="36" customWidth="1"/>
    <col min="8693" max="8693" width="10.5703125" style="36" customWidth="1"/>
    <col min="8694" max="8694" width="9.7109375" style="36" customWidth="1"/>
    <col min="8695" max="8695" width="11.85546875" style="36" customWidth="1"/>
    <col min="8696" max="8696" width="11.140625" style="36" customWidth="1"/>
    <col min="8697" max="8697" width="11.42578125" style="36" customWidth="1"/>
    <col min="8698" max="8698" width="11.7109375" style="36" customWidth="1"/>
    <col min="8699" max="8709" width="9.28515625" style="36" customWidth="1"/>
    <col min="8710" max="8710" width="14.140625" style="36" customWidth="1"/>
    <col min="8711" max="8711" width="11.7109375" style="36" customWidth="1"/>
    <col min="8712" max="8712" width="10.140625" style="36" bestFit="1" customWidth="1"/>
    <col min="8713" max="8943" width="9.140625" style="36"/>
    <col min="8944" max="8944" width="2.7109375" style="36" customWidth="1"/>
    <col min="8945" max="8945" width="26.85546875" style="36" customWidth="1"/>
    <col min="8946" max="8946" width="9" style="36" customWidth="1"/>
    <col min="8947" max="8947" width="9.28515625" style="36" customWidth="1"/>
    <col min="8948" max="8948" width="10.85546875" style="36" customWidth="1"/>
    <col min="8949" max="8949" width="10.5703125" style="36" customWidth="1"/>
    <col min="8950" max="8950" width="9.7109375" style="36" customWidth="1"/>
    <col min="8951" max="8951" width="11.85546875" style="36" customWidth="1"/>
    <col min="8952" max="8952" width="11.140625" style="36" customWidth="1"/>
    <col min="8953" max="8953" width="11.42578125" style="36" customWidth="1"/>
    <col min="8954" max="8954" width="11.7109375" style="36" customWidth="1"/>
    <col min="8955" max="8965" width="9.28515625" style="36" customWidth="1"/>
    <col min="8966" max="8966" width="14.140625" style="36" customWidth="1"/>
    <col min="8967" max="8967" width="11.7109375" style="36" customWidth="1"/>
    <col min="8968" max="8968" width="10.140625" style="36" bestFit="1" customWidth="1"/>
    <col min="8969" max="9199" width="9.140625" style="36"/>
    <col min="9200" max="9200" width="2.7109375" style="36" customWidth="1"/>
    <col min="9201" max="9201" width="26.85546875" style="36" customWidth="1"/>
    <col min="9202" max="9202" width="9" style="36" customWidth="1"/>
    <col min="9203" max="9203" width="9.28515625" style="36" customWidth="1"/>
    <col min="9204" max="9204" width="10.85546875" style="36" customWidth="1"/>
    <col min="9205" max="9205" width="10.5703125" style="36" customWidth="1"/>
    <col min="9206" max="9206" width="9.7109375" style="36" customWidth="1"/>
    <col min="9207" max="9207" width="11.85546875" style="36" customWidth="1"/>
    <col min="9208" max="9208" width="11.140625" style="36" customWidth="1"/>
    <col min="9209" max="9209" width="11.42578125" style="36" customWidth="1"/>
    <col min="9210" max="9210" width="11.7109375" style="36" customWidth="1"/>
    <col min="9211" max="9221" width="9.28515625" style="36" customWidth="1"/>
    <col min="9222" max="9222" width="14.140625" style="36" customWidth="1"/>
    <col min="9223" max="9223" width="11.7109375" style="36" customWidth="1"/>
    <col min="9224" max="9224" width="10.140625" style="36" bestFit="1" customWidth="1"/>
    <col min="9225" max="9455" width="9.140625" style="36"/>
    <col min="9456" max="9456" width="2.7109375" style="36" customWidth="1"/>
    <col min="9457" max="9457" width="26.85546875" style="36" customWidth="1"/>
    <col min="9458" max="9458" width="9" style="36" customWidth="1"/>
    <col min="9459" max="9459" width="9.28515625" style="36" customWidth="1"/>
    <col min="9460" max="9460" width="10.85546875" style="36" customWidth="1"/>
    <col min="9461" max="9461" width="10.5703125" style="36" customWidth="1"/>
    <col min="9462" max="9462" width="9.7109375" style="36" customWidth="1"/>
    <col min="9463" max="9463" width="11.85546875" style="36" customWidth="1"/>
    <col min="9464" max="9464" width="11.140625" style="36" customWidth="1"/>
    <col min="9465" max="9465" width="11.42578125" style="36" customWidth="1"/>
    <col min="9466" max="9466" width="11.7109375" style="36" customWidth="1"/>
    <col min="9467" max="9477" width="9.28515625" style="36" customWidth="1"/>
    <col min="9478" max="9478" width="14.140625" style="36" customWidth="1"/>
    <col min="9479" max="9479" width="11.7109375" style="36" customWidth="1"/>
    <col min="9480" max="9480" width="10.140625" style="36" bestFit="1" customWidth="1"/>
    <col min="9481" max="9711" width="9.140625" style="36"/>
    <col min="9712" max="9712" width="2.7109375" style="36" customWidth="1"/>
    <col min="9713" max="9713" width="26.85546875" style="36" customWidth="1"/>
    <col min="9714" max="9714" width="9" style="36" customWidth="1"/>
    <col min="9715" max="9715" width="9.28515625" style="36" customWidth="1"/>
    <col min="9716" max="9716" width="10.85546875" style="36" customWidth="1"/>
    <col min="9717" max="9717" width="10.5703125" style="36" customWidth="1"/>
    <col min="9718" max="9718" width="9.7109375" style="36" customWidth="1"/>
    <col min="9719" max="9719" width="11.85546875" style="36" customWidth="1"/>
    <col min="9720" max="9720" width="11.140625" style="36" customWidth="1"/>
    <col min="9721" max="9721" width="11.42578125" style="36" customWidth="1"/>
    <col min="9722" max="9722" width="11.7109375" style="36" customWidth="1"/>
    <col min="9723" max="9733" width="9.28515625" style="36" customWidth="1"/>
    <col min="9734" max="9734" width="14.140625" style="36" customWidth="1"/>
    <col min="9735" max="9735" width="11.7109375" style="36" customWidth="1"/>
    <col min="9736" max="9736" width="10.140625" style="36" bestFit="1" customWidth="1"/>
    <col min="9737" max="9967" width="9.140625" style="36"/>
    <col min="9968" max="9968" width="2.7109375" style="36" customWidth="1"/>
    <col min="9969" max="9969" width="26.85546875" style="36" customWidth="1"/>
    <col min="9970" max="9970" width="9" style="36" customWidth="1"/>
    <col min="9971" max="9971" width="9.28515625" style="36" customWidth="1"/>
    <col min="9972" max="9972" width="10.85546875" style="36" customWidth="1"/>
    <col min="9973" max="9973" width="10.5703125" style="36" customWidth="1"/>
    <col min="9974" max="9974" width="9.7109375" style="36" customWidth="1"/>
    <col min="9975" max="9975" width="11.85546875" style="36" customWidth="1"/>
    <col min="9976" max="9976" width="11.140625" style="36" customWidth="1"/>
    <col min="9977" max="9977" width="11.42578125" style="36" customWidth="1"/>
    <col min="9978" max="9978" width="11.7109375" style="36" customWidth="1"/>
    <col min="9979" max="9989" width="9.28515625" style="36" customWidth="1"/>
    <col min="9990" max="9990" width="14.140625" style="36" customWidth="1"/>
    <col min="9991" max="9991" width="11.7109375" style="36" customWidth="1"/>
    <col min="9992" max="9992" width="10.140625" style="36" bestFit="1" customWidth="1"/>
    <col min="9993" max="10223" width="9.140625" style="36"/>
    <col min="10224" max="10224" width="2.7109375" style="36" customWidth="1"/>
    <col min="10225" max="10225" width="26.85546875" style="36" customWidth="1"/>
    <col min="10226" max="10226" width="9" style="36" customWidth="1"/>
    <col min="10227" max="10227" width="9.28515625" style="36" customWidth="1"/>
    <col min="10228" max="10228" width="10.85546875" style="36" customWidth="1"/>
    <col min="10229" max="10229" width="10.5703125" style="36" customWidth="1"/>
    <col min="10230" max="10230" width="9.7109375" style="36" customWidth="1"/>
    <col min="10231" max="10231" width="11.85546875" style="36" customWidth="1"/>
    <col min="10232" max="10232" width="11.140625" style="36" customWidth="1"/>
    <col min="10233" max="10233" width="11.42578125" style="36" customWidth="1"/>
    <col min="10234" max="10234" width="11.7109375" style="36" customWidth="1"/>
    <col min="10235" max="10245" width="9.28515625" style="36" customWidth="1"/>
    <col min="10246" max="10246" width="14.140625" style="36" customWidth="1"/>
    <col min="10247" max="10247" width="11.7109375" style="36" customWidth="1"/>
    <col min="10248" max="10248" width="10.140625" style="36" bestFit="1" customWidth="1"/>
    <col min="10249" max="10479" width="9.140625" style="36"/>
    <col min="10480" max="10480" width="2.7109375" style="36" customWidth="1"/>
    <col min="10481" max="10481" width="26.85546875" style="36" customWidth="1"/>
    <col min="10482" max="10482" width="9" style="36" customWidth="1"/>
    <col min="10483" max="10483" width="9.28515625" style="36" customWidth="1"/>
    <col min="10484" max="10484" width="10.85546875" style="36" customWidth="1"/>
    <col min="10485" max="10485" width="10.5703125" style="36" customWidth="1"/>
    <col min="10486" max="10486" width="9.7109375" style="36" customWidth="1"/>
    <col min="10487" max="10487" width="11.85546875" style="36" customWidth="1"/>
    <col min="10488" max="10488" width="11.140625" style="36" customWidth="1"/>
    <col min="10489" max="10489" width="11.42578125" style="36" customWidth="1"/>
    <col min="10490" max="10490" width="11.7109375" style="36" customWidth="1"/>
    <col min="10491" max="10501" width="9.28515625" style="36" customWidth="1"/>
    <col min="10502" max="10502" width="14.140625" style="36" customWidth="1"/>
    <col min="10503" max="10503" width="11.7109375" style="36" customWidth="1"/>
    <col min="10504" max="10504" width="10.140625" style="36" bestFit="1" customWidth="1"/>
    <col min="10505" max="10735" width="9.140625" style="36"/>
    <col min="10736" max="10736" width="2.7109375" style="36" customWidth="1"/>
    <col min="10737" max="10737" width="26.85546875" style="36" customWidth="1"/>
    <col min="10738" max="10738" width="9" style="36" customWidth="1"/>
    <col min="10739" max="10739" width="9.28515625" style="36" customWidth="1"/>
    <col min="10740" max="10740" width="10.85546875" style="36" customWidth="1"/>
    <col min="10741" max="10741" width="10.5703125" style="36" customWidth="1"/>
    <col min="10742" max="10742" width="9.7109375" style="36" customWidth="1"/>
    <col min="10743" max="10743" width="11.85546875" style="36" customWidth="1"/>
    <col min="10744" max="10744" width="11.140625" style="36" customWidth="1"/>
    <col min="10745" max="10745" width="11.42578125" style="36" customWidth="1"/>
    <col min="10746" max="10746" width="11.7109375" style="36" customWidth="1"/>
    <col min="10747" max="10757" width="9.28515625" style="36" customWidth="1"/>
    <col min="10758" max="10758" width="14.140625" style="36" customWidth="1"/>
    <col min="10759" max="10759" width="11.7109375" style="36" customWidth="1"/>
    <col min="10760" max="10760" width="10.140625" style="36" bestFit="1" customWidth="1"/>
    <col min="10761" max="10991" width="9.140625" style="36"/>
    <col min="10992" max="10992" width="2.7109375" style="36" customWidth="1"/>
    <col min="10993" max="10993" width="26.85546875" style="36" customWidth="1"/>
    <col min="10994" max="10994" width="9" style="36" customWidth="1"/>
    <col min="10995" max="10995" width="9.28515625" style="36" customWidth="1"/>
    <col min="10996" max="10996" width="10.85546875" style="36" customWidth="1"/>
    <col min="10997" max="10997" width="10.5703125" style="36" customWidth="1"/>
    <col min="10998" max="10998" width="9.7109375" style="36" customWidth="1"/>
    <col min="10999" max="10999" width="11.85546875" style="36" customWidth="1"/>
    <col min="11000" max="11000" width="11.140625" style="36" customWidth="1"/>
    <col min="11001" max="11001" width="11.42578125" style="36" customWidth="1"/>
    <col min="11002" max="11002" width="11.7109375" style="36" customWidth="1"/>
    <col min="11003" max="11013" width="9.28515625" style="36" customWidth="1"/>
    <col min="11014" max="11014" width="14.140625" style="36" customWidth="1"/>
    <col min="11015" max="11015" width="11.7109375" style="36" customWidth="1"/>
    <col min="11016" max="11016" width="10.140625" style="36" bestFit="1" customWidth="1"/>
    <col min="11017" max="11247" width="9.140625" style="36"/>
    <col min="11248" max="11248" width="2.7109375" style="36" customWidth="1"/>
    <col min="11249" max="11249" width="26.85546875" style="36" customWidth="1"/>
    <col min="11250" max="11250" width="9" style="36" customWidth="1"/>
    <col min="11251" max="11251" width="9.28515625" style="36" customWidth="1"/>
    <col min="11252" max="11252" width="10.85546875" style="36" customWidth="1"/>
    <col min="11253" max="11253" width="10.5703125" style="36" customWidth="1"/>
    <col min="11254" max="11254" width="9.7109375" style="36" customWidth="1"/>
    <col min="11255" max="11255" width="11.85546875" style="36" customWidth="1"/>
    <col min="11256" max="11256" width="11.140625" style="36" customWidth="1"/>
    <col min="11257" max="11257" width="11.42578125" style="36" customWidth="1"/>
    <col min="11258" max="11258" width="11.7109375" style="36" customWidth="1"/>
    <col min="11259" max="11269" width="9.28515625" style="36" customWidth="1"/>
    <col min="11270" max="11270" width="14.140625" style="36" customWidth="1"/>
    <col min="11271" max="11271" width="11.7109375" style="36" customWidth="1"/>
    <col min="11272" max="11272" width="10.140625" style="36" bestFit="1" customWidth="1"/>
    <col min="11273" max="11503" width="9.140625" style="36"/>
    <col min="11504" max="11504" width="2.7109375" style="36" customWidth="1"/>
    <col min="11505" max="11505" width="26.85546875" style="36" customWidth="1"/>
    <col min="11506" max="11506" width="9" style="36" customWidth="1"/>
    <col min="11507" max="11507" width="9.28515625" style="36" customWidth="1"/>
    <col min="11508" max="11508" width="10.85546875" style="36" customWidth="1"/>
    <col min="11509" max="11509" width="10.5703125" style="36" customWidth="1"/>
    <col min="11510" max="11510" width="9.7109375" style="36" customWidth="1"/>
    <col min="11511" max="11511" width="11.85546875" style="36" customWidth="1"/>
    <col min="11512" max="11512" width="11.140625" style="36" customWidth="1"/>
    <col min="11513" max="11513" width="11.42578125" style="36" customWidth="1"/>
    <col min="11514" max="11514" width="11.7109375" style="36" customWidth="1"/>
    <col min="11515" max="11525" width="9.28515625" style="36" customWidth="1"/>
    <col min="11526" max="11526" width="14.140625" style="36" customWidth="1"/>
    <col min="11527" max="11527" width="11.7109375" style="36" customWidth="1"/>
    <col min="11528" max="11528" width="10.140625" style="36" bestFit="1" customWidth="1"/>
    <col min="11529" max="11759" width="9.140625" style="36"/>
    <col min="11760" max="11760" width="2.7109375" style="36" customWidth="1"/>
    <col min="11761" max="11761" width="26.85546875" style="36" customWidth="1"/>
    <col min="11762" max="11762" width="9" style="36" customWidth="1"/>
    <col min="11763" max="11763" width="9.28515625" style="36" customWidth="1"/>
    <col min="11764" max="11764" width="10.85546875" style="36" customWidth="1"/>
    <col min="11765" max="11765" width="10.5703125" style="36" customWidth="1"/>
    <col min="11766" max="11766" width="9.7109375" style="36" customWidth="1"/>
    <col min="11767" max="11767" width="11.85546875" style="36" customWidth="1"/>
    <col min="11768" max="11768" width="11.140625" style="36" customWidth="1"/>
    <col min="11769" max="11769" width="11.42578125" style="36" customWidth="1"/>
    <col min="11770" max="11770" width="11.7109375" style="36" customWidth="1"/>
    <col min="11771" max="11781" width="9.28515625" style="36" customWidth="1"/>
    <col min="11782" max="11782" width="14.140625" style="36" customWidth="1"/>
    <col min="11783" max="11783" width="11.7109375" style="36" customWidth="1"/>
    <col min="11784" max="11784" width="10.140625" style="36" bestFit="1" customWidth="1"/>
    <col min="11785" max="12015" width="9.140625" style="36"/>
    <col min="12016" max="12016" width="2.7109375" style="36" customWidth="1"/>
    <col min="12017" max="12017" width="26.85546875" style="36" customWidth="1"/>
    <col min="12018" max="12018" width="9" style="36" customWidth="1"/>
    <col min="12019" max="12019" width="9.28515625" style="36" customWidth="1"/>
    <col min="12020" max="12020" width="10.85546875" style="36" customWidth="1"/>
    <col min="12021" max="12021" width="10.5703125" style="36" customWidth="1"/>
    <col min="12022" max="12022" width="9.7109375" style="36" customWidth="1"/>
    <col min="12023" max="12023" width="11.85546875" style="36" customWidth="1"/>
    <col min="12024" max="12024" width="11.140625" style="36" customWidth="1"/>
    <col min="12025" max="12025" width="11.42578125" style="36" customWidth="1"/>
    <col min="12026" max="12026" width="11.7109375" style="36" customWidth="1"/>
    <col min="12027" max="12037" width="9.28515625" style="36" customWidth="1"/>
    <col min="12038" max="12038" width="14.140625" style="36" customWidth="1"/>
    <col min="12039" max="12039" width="11.7109375" style="36" customWidth="1"/>
    <col min="12040" max="12040" width="10.140625" style="36" bestFit="1" customWidth="1"/>
    <col min="12041" max="12271" width="9.140625" style="36"/>
    <col min="12272" max="12272" width="2.7109375" style="36" customWidth="1"/>
    <col min="12273" max="12273" width="26.85546875" style="36" customWidth="1"/>
    <col min="12274" max="12274" width="9" style="36" customWidth="1"/>
    <col min="12275" max="12275" width="9.28515625" style="36" customWidth="1"/>
    <col min="12276" max="12276" width="10.85546875" style="36" customWidth="1"/>
    <col min="12277" max="12277" width="10.5703125" style="36" customWidth="1"/>
    <col min="12278" max="12278" width="9.7109375" style="36" customWidth="1"/>
    <col min="12279" max="12279" width="11.85546875" style="36" customWidth="1"/>
    <col min="12280" max="12280" width="11.140625" style="36" customWidth="1"/>
    <col min="12281" max="12281" width="11.42578125" style="36" customWidth="1"/>
    <col min="12282" max="12282" width="11.7109375" style="36" customWidth="1"/>
    <col min="12283" max="12293" width="9.28515625" style="36" customWidth="1"/>
    <col min="12294" max="12294" width="14.140625" style="36" customWidth="1"/>
    <col min="12295" max="12295" width="11.7109375" style="36" customWidth="1"/>
    <col min="12296" max="12296" width="10.140625" style="36" bestFit="1" customWidth="1"/>
    <col min="12297" max="12527" width="9.140625" style="36"/>
    <col min="12528" max="12528" width="2.7109375" style="36" customWidth="1"/>
    <col min="12529" max="12529" width="26.85546875" style="36" customWidth="1"/>
    <col min="12530" max="12530" width="9" style="36" customWidth="1"/>
    <col min="12531" max="12531" width="9.28515625" style="36" customWidth="1"/>
    <col min="12532" max="12532" width="10.85546875" style="36" customWidth="1"/>
    <col min="12533" max="12533" width="10.5703125" style="36" customWidth="1"/>
    <col min="12534" max="12534" width="9.7109375" style="36" customWidth="1"/>
    <col min="12535" max="12535" width="11.85546875" style="36" customWidth="1"/>
    <col min="12536" max="12536" width="11.140625" style="36" customWidth="1"/>
    <col min="12537" max="12537" width="11.42578125" style="36" customWidth="1"/>
    <col min="12538" max="12538" width="11.7109375" style="36" customWidth="1"/>
    <col min="12539" max="12549" width="9.28515625" style="36" customWidth="1"/>
    <col min="12550" max="12550" width="14.140625" style="36" customWidth="1"/>
    <col min="12551" max="12551" width="11.7109375" style="36" customWidth="1"/>
    <col min="12552" max="12552" width="10.140625" style="36" bestFit="1" customWidth="1"/>
    <col min="12553" max="12783" width="9.140625" style="36"/>
    <col min="12784" max="12784" width="2.7109375" style="36" customWidth="1"/>
    <col min="12785" max="12785" width="26.85546875" style="36" customWidth="1"/>
    <col min="12786" max="12786" width="9" style="36" customWidth="1"/>
    <col min="12787" max="12787" width="9.28515625" style="36" customWidth="1"/>
    <col min="12788" max="12788" width="10.85546875" style="36" customWidth="1"/>
    <col min="12789" max="12789" width="10.5703125" style="36" customWidth="1"/>
    <col min="12790" max="12790" width="9.7109375" style="36" customWidth="1"/>
    <col min="12791" max="12791" width="11.85546875" style="36" customWidth="1"/>
    <col min="12792" max="12792" width="11.140625" style="36" customWidth="1"/>
    <col min="12793" max="12793" width="11.42578125" style="36" customWidth="1"/>
    <col min="12794" max="12794" width="11.7109375" style="36" customWidth="1"/>
    <col min="12795" max="12805" width="9.28515625" style="36" customWidth="1"/>
    <col min="12806" max="12806" width="14.140625" style="36" customWidth="1"/>
    <col min="12807" max="12807" width="11.7109375" style="36" customWidth="1"/>
    <col min="12808" max="12808" width="10.140625" style="36" bestFit="1" customWidth="1"/>
    <col min="12809" max="13039" width="9.140625" style="36"/>
    <col min="13040" max="13040" width="2.7109375" style="36" customWidth="1"/>
    <col min="13041" max="13041" width="26.85546875" style="36" customWidth="1"/>
    <col min="13042" max="13042" width="9" style="36" customWidth="1"/>
    <col min="13043" max="13043" width="9.28515625" style="36" customWidth="1"/>
    <col min="13044" max="13044" width="10.85546875" style="36" customWidth="1"/>
    <col min="13045" max="13045" width="10.5703125" style="36" customWidth="1"/>
    <col min="13046" max="13046" width="9.7109375" style="36" customWidth="1"/>
    <col min="13047" max="13047" width="11.85546875" style="36" customWidth="1"/>
    <col min="13048" max="13048" width="11.140625" style="36" customWidth="1"/>
    <col min="13049" max="13049" width="11.42578125" style="36" customWidth="1"/>
    <col min="13050" max="13050" width="11.7109375" style="36" customWidth="1"/>
    <col min="13051" max="13061" width="9.28515625" style="36" customWidth="1"/>
    <col min="13062" max="13062" width="14.140625" style="36" customWidth="1"/>
    <col min="13063" max="13063" width="11.7109375" style="36" customWidth="1"/>
    <col min="13064" max="13064" width="10.140625" style="36" bestFit="1" customWidth="1"/>
    <col min="13065" max="13295" width="9.140625" style="36"/>
    <col min="13296" max="13296" width="2.7109375" style="36" customWidth="1"/>
    <col min="13297" max="13297" width="26.85546875" style="36" customWidth="1"/>
    <col min="13298" max="13298" width="9" style="36" customWidth="1"/>
    <col min="13299" max="13299" width="9.28515625" style="36" customWidth="1"/>
    <col min="13300" max="13300" width="10.85546875" style="36" customWidth="1"/>
    <col min="13301" max="13301" width="10.5703125" style="36" customWidth="1"/>
    <col min="13302" max="13302" width="9.7109375" style="36" customWidth="1"/>
    <col min="13303" max="13303" width="11.85546875" style="36" customWidth="1"/>
    <col min="13304" max="13304" width="11.140625" style="36" customWidth="1"/>
    <col min="13305" max="13305" width="11.42578125" style="36" customWidth="1"/>
    <col min="13306" max="13306" width="11.7109375" style="36" customWidth="1"/>
    <col min="13307" max="13317" width="9.28515625" style="36" customWidth="1"/>
    <col min="13318" max="13318" width="14.140625" style="36" customWidth="1"/>
    <col min="13319" max="13319" width="11.7109375" style="36" customWidth="1"/>
    <col min="13320" max="13320" width="10.140625" style="36" bestFit="1" customWidth="1"/>
    <col min="13321" max="13551" width="9.140625" style="36"/>
    <col min="13552" max="13552" width="2.7109375" style="36" customWidth="1"/>
    <col min="13553" max="13553" width="26.85546875" style="36" customWidth="1"/>
    <col min="13554" max="13554" width="9" style="36" customWidth="1"/>
    <col min="13555" max="13555" width="9.28515625" style="36" customWidth="1"/>
    <col min="13556" max="13556" width="10.85546875" style="36" customWidth="1"/>
    <col min="13557" max="13557" width="10.5703125" style="36" customWidth="1"/>
    <col min="13558" max="13558" width="9.7109375" style="36" customWidth="1"/>
    <col min="13559" max="13559" width="11.85546875" style="36" customWidth="1"/>
    <col min="13560" max="13560" width="11.140625" style="36" customWidth="1"/>
    <col min="13561" max="13561" width="11.42578125" style="36" customWidth="1"/>
    <col min="13562" max="13562" width="11.7109375" style="36" customWidth="1"/>
    <col min="13563" max="13573" width="9.28515625" style="36" customWidth="1"/>
    <col min="13574" max="13574" width="14.140625" style="36" customWidth="1"/>
    <col min="13575" max="13575" width="11.7109375" style="36" customWidth="1"/>
    <col min="13576" max="13576" width="10.140625" style="36" bestFit="1" customWidth="1"/>
    <col min="13577" max="13807" width="9.140625" style="36"/>
    <col min="13808" max="13808" width="2.7109375" style="36" customWidth="1"/>
    <col min="13809" max="13809" width="26.85546875" style="36" customWidth="1"/>
    <col min="13810" max="13810" width="9" style="36" customWidth="1"/>
    <col min="13811" max="13811" width="9.28515625" style="36" customWidth="1"/>
    <col min="13812" max="13812" width="10.85546875" style="36" customWidth="1"/>
    <col min="13813" max="13813" width="10.5703125" style="36" customWidth="1"/>
    <col min="13814" max="13814" width="9.7109375" style="36" customWidth="1"/>
    <col min="13815" max="13815" width="11.85546875" style="36" customWidth="1"/>
    <col min="13816" max="13816" width="11.140625" style="36" customWidth="1"/>
    <col min="13817" max="13817" width="11.42578125" style="36" customWidth="1"/>
    <col min="13818" max="13818" width="11.7109375" style="36" customWidth="1"/>
    <col min="13819" max="13829" width="9.28515625" style="36" customWidth="1"/>
    <col min="13830" max="13830" width="14.140625" style="36" customWidth="1"/>
    <col min="13831" max="13831" width="11.7109375" style="36" customWidth="1"/>
    <col min="13832" max="13832" width="10.140625" style="36" bestFit="1" customWidth="1"/>
    <col min="13833" max="14063" width="9.140625" style="36"/>
    <col min="14064" max="14064" width="2.7109375" style="36" customWidth="1"/>
    <col min="14065" max="14065" width="26.85546875" style="36" customWidth="1"/>
    <col min="14066" max="14066" width="9" style="36" customWidth="1"/>
    <col min="14067" max="14067" width="9.28515625" style="36" customWidth="1"/>
    <col min="14068" max="14068" width="10.85546875" style="36" customWidth="1"/>
    <col min="14069" max="14069" width="10.5703125" style="36" customWidth="1"/>
    <col min="14070" max="14070" width="9.7109375" style="36" customWidth="1"/>
    <col min="14071" max="14071" width="11.85546875" style="36" customWidth="1"/>
    <col min="14072" max="14072" width="11.140625" style="36" customWidth="1"/>
    <col min="14073" max="14073" width="11.42578125" style="36" customWidth="1"/>
    <col min="14074" max="14074" width="11.7109375" style="36" customWidth="1"/>
    <col min="14075" max="14085" width="9.28515625" style="36" customWidth="1"/>
    <col min="14086" max="14086" width="14.140625" style="36" customWidth="1"/>
    <col min="14087" max="14087" width="11.7109375" style="36" customWidth="1"/>
    <col min="14088" max="14088" width="10.140625" style="36" bestFit="1" customWidth="1"/>
    <col min="14089" max="14319" width="9.140625" style="36"/>
    <col min="14320" max="14320" width="2.7109375" style="36" customWidth="1"/>
    <col min="14321" max="14321" width="26.85546875" style="36" customWidth="1"/>
    <col min="14322" max="14322" width="9" style="36" customWidth="1"/>
    <col min="14323" max="14323" width="9.28515625" style="36" customWidth="1"/>
    <col min="14324" max="14324" width="10.85546875" style="36" customWidth="1"/>
    <col min="14325" max="14325" width="10.5703125" style="36" customWidth="1"/>
    <col min="14326" max="14326" width="9.7109375" style="36" customWidth="1"/>
    <col min="14327" max="14327" width="11.85546875" style="36" customWidth="1"/>
    <col min="14328" max="14328" width="11.140625" style="36" customWidth="1"/>
    <col min="14329" max="14329" width="11.42578125" style="36" customWidth="1"/>
    <col min="14330" max="14330" width="11.7109375" style="36" customWidth="1"/>
    <col min="14331" max="14341" width="9.28515625" style="36" customWidth="1"/>
    <col min="14342" max="14342" width="14.140625" style="36" customWidth="1"/>
    <col min="14343" max="14343" width="11.7109375" style="36" customWidth="1"/>
    <col min="14344" max="14344" width="10.140625" style="36" bestFit="1" customWidth="1"/>
    <col min="14345" max="14575" width="9.140625" style="36"/>
    <col min="14576" max="14576" width="2.7109375" style="36" customWidth="1"/>
    <col min="14577" max="14577" width="26.85546875" style="36" customWidth="1"/>
    <col min="14578" max="14578" width="9" style="36" customWidth="1"/>
    <col min="14579" max="14579" width="9.28515625" style="36" customWidth="1"/>
    <col min="14580" max="14580" width="10.85546875" style="36" customWidth="1"/>
    <col min="14581" max="14581" width="10.5703125" style="36" customWidth="1"/>
    <col min="14582" max="14582" width="9.7109375" style="36" customWidth="1"/>
    <col min="14583" max="14583" width="11.85546875" style="36" customWidth="1"/>
    <col min="14584" max="14584" width="11.140625" style="36" customWidth="1"/>
    <col min="14585" max="14585" width="11.42578125" style="36" customWidth="1"/>
    <col min="14586" max="14586" width="11.7109375" style="36" customWidth="1"/>
    <col min="14587" max="14597" width="9.28515625" style="36" customWidth="1"/>
    <col min="14598" max="14598" width="14.140625" style="36" customWidth="1"/>
    <col min="14599" max="14599" width="11.7109375" style="36" customWidth="1"/>
    <col min="14600" max="14600" width="10.140625" style="36" bestFit="1" customWidth="1"/>
    <col min="14601" max="14831" width="9.140625" style="36"/>
    <col min="14832" max="14832" width="2.7109375" style="36" customWidth="1"/>
    <col min="14833" max="14833" width="26.85546875" style="36" customWidth="1"/>
    <col min="14834" max="14834" width="9" style="36" customWidth="1"/>
    <col min="14835" max="14835" width="9.28515625" style="36" customWidth="1"/>
    <col min="14836" max="14836" width="10.85546875" style="36" customWidth="1"/>
    <col min="14837" max="14837" width="10.5703125" style="36" customWidth="1"/>
    <col min="14838" max="14838" width="9.7109375" style="36" customWidth="1"/>
    <col min="14839" max="14839" width="11.85546875" style="36" customWidth="1"/>
    <col min="14840" max="14840" width="11.140625" style="36" customWidth="1"/>
    <col min="14841" max="14841" width="11.42578125" style="36" customWidth="1"/>
    <col min="14842" max="14842" width="11.7109375" style="36" customWidth="1"/>
    <col min="14843" max="14853" width="9.28515625" style="36" customWidth="1"/>
    <col min="14854" max="14854" width="14.140625" style="36" customWidth="1"/>
    <col min="14855" max="14855" width="11.7109375" style="36" customWidth="1"/>
    <col min="14856" max="14856" width="10.140625" style="36" bestFit="1" customWidth="1"/>
    <col min="14857" max="15087" width="9.140625" style="36"/>
    <col min="15088" max="15088" width="2.7109375" style="36" customWidth="1"/>
    <col min="15089" max="15089" width="26.85546875" style="36" customWidth="1"/>
    <col min="15090" max="15090" width="9" style="36" customWidth="1"/>
    <col min="15091" max="15091" width="9.28515625" style="36" customWidth="1"/>
    <col min="15092" max="15092" width="10.85546875" style="36" customWidth="1"/>
    <col min="15093" max="15093" width="10.5703125" style="36" customWidth="1"/>
    <col min="15094" max="15094" width="9.7109375" style="36" customWidth="1"/>
    <col min="15095" max="15095" width="11.85546875" style="36" customWidth="1"/>
    <col min="15096" max="15096" width="11.140625" style="36" customWidth="1"/>
    <col min="15097" max="15097" width="11.42578125" style="36" customWidth="1"/>
    <col min="15098" max="15098" width="11.7109375" style="36" customWidth="1"/>
    <col min="15099" max="15109" width="9.28515625" style="36" customWidth="1"/>
    <col min="15110" max="15110" width="14.140625" style="36" customWidth="1"/>
    <col min="15111" max="15111" width="11.7109375" style="36" customWidth="1"/>
    <col min="15112" max="15112" width="10.140625" style="36" bestFit="1" customWidth="1"/>
    <col min="15113" max="15343" width="9.140625" style="36"/>
    <col min="15344" max="15344" width="2.7109375" style="36" customWidth="1"/>
    <col min="15345" max="15345" width="26.85546875" style="36" customWidth="1"/>
    <col min="15346" max="15346" width="9" style="36" customWidth="1"/>
    <col min="15347" max="15347" width="9.28515625" style="36" customWidth="1"/>
    <col min="15348" max="15348" width="10.85546875" style="36" customWidth="1"/>
    <col min="15349" max="15349" width="10.5703125" style="36" customWidth="1"/>
    <col min="15350" max="15350" width="9.7109375" style="36" customWidth="1"/>
    <col min="15351" max="15351" width="11.85546875" style="36" customWidth="1"/>
    <col min="15352" max="15352" width="11.140625" style="36" customWidth="1"/>
    <col min="15353" max="15353" width="11.42578125" style="36" customWidth="1"/>
    <col min="15354" max="15354" width="11.7109375" style="36" customWidth="1"/>
    <col min="15355" max="15365" width="9.28515625" style="36" customWidth="1"/>
    <col min="15366" max="15366" width="14.140625" style="36" customWidth="1"/>
    <col min="15367" max="15367" width="11.7109375" style="36" customWidth="1"/>
    <col min="15368" max="15368" width="10.140625" style="36" bestFit="1" customWidth="1"/>
    <col min="15369" max="15599" width="9.140625" style="36"/>
    <col min="15600" max="15600" width="2.7109375" style="36" customWidth="1"/>
    <col min="15601" max="15601" width="26.85546875" style="36" customWidth="1"/>
    <col min="15602" max="15602" width="9" style="36" customWidth="1"/>
    <col min="15603" max="15603" width="9.28515625" style="36" customWidth="1"/>
    <col min="15604" max="15604" width="10.85546875" style="36" customWidth="1"/>
    <col min="15605" max="15605" width="10.5703125" style="36" customWidth="1"/>
    <col min="15606" max="15606" width="9.7109375" style="36" customWidth="1"/>
    <col min="15607" max="15607" width="11.85546875" style="36" customWidth="1"/>
    <col min="15608" max="15608" width="11.140625" style="36" customWidth="1"/>
    <col min="15609" max="15609" width="11.42578125" style="36" customWidth="1"/>
    <col min="15610" max="15610" width="11.7109375" style="36" customWidth="1"/>
    <col min="15611" max="15621" width="9.28515625" style="36" customWidth="1"/>
    <col min="15622" max="15622" width="14.140625" style="36" customWidth="1"/>
    <col min="15623" max="15623" width="11.7109375" style="36" customWidth="1"/>
    <col min="15624" max="15624" width="10.140625" style="36" bestFit="1" customWidth="1"/>
    <col min="15625" max="15855" width="9.140625" style="36"/>
    <col min="15856" max="15856" width="2.7109375" style="36" customWidth="1"/>
    <col min="15857" max="15857" width="26.85546875" style="36" customWidth="1"/>
    <col min="15858" max="15858" width="9" style="36" customWidth="1"/>
    <col min="15859" max="15859" width="9.28515625" style="36" customWidth="1"/>
    <col min="15860" max="15860" width="10.85546875" style="36" customWidth="1"/>
    <col min="15861" max="15861" width="10.5703125" style="36" customWidth="1"/>
    <col min="15862" max="15862" width="9.7109375" style="36" customWidth="1"/>
    <col min="15863" max="15863" width="11.85546875" style="36" customWidth="1"/>
    <col min="15864" max="15864" width="11.140625" style="36" customWidth="1"/>
    <col min="15865" max="15865" width="11.42578125" style="36" customWidth="1"/>
    <col min="15866" max="15866" width="11.7109375" style="36" customWidth="1"/>
    <col min="15867" max="15877" width="9.28515625" style="36" customWidth="1"/>
    <col min="15878" max="15878" width="14.140625" style="36" customWidth="1"/>
    <col min="15879" max="15879" width="11.7109375" style="36" customWidth="1"/>
    <col min="15880" max="15880" width="10.140625" style="36" bestFit="1" customWidth="1"/>
    <col min="15881" max="16111" width="9.140625" style="36"/>
    <col min="16112" max="16112" width="2.7109375" style="36" customWidth="1"/>
    <col min="16113" max="16113" width="26.85546875" style="36" customWidth="1"/>
    <col min="16114" max="16114" width="9" style="36" customWidth="1"/>
    <col min="16115" max="16115" width="9.28515625" style="36" customWidth="1"/>
    <col min="16116" max="16116" width="10.85546875" style="36" customWidth="1"/>
    <col min="16117" max="16117" width="10.5703125" style="36" customWidth="1"/>
    <col min="16118" max="16118" width="9.7109375" style="36" customWidth="1"/>
    <col min="16119" max="16119" width="11.85546875" style="36" customWidth="1"/>
    <col min="16120" max="16120" width="11.140625" style="36" customWidth="1"/>
    <col min="16121" max="16121" width="11.42578125" style="36" customWidth="1"/>
    <col min="16122" max="16122" width="11.7109375" style="36" customWidth="1"/>
    <col min="16123" max="16133" width="9.28515625" style="36" customWidth="1"/>
    <col min="16134" max="16134" width="14.140625" style="36" customWidth="1"/>
    <col min="16135" max="16135" width="11.7109375" style="36" customWidth="1"/>
    <col min="16136" max="16136" width="10.140625" style="36" bestFit="1" customWidth="1"/>
    <col min="16137" max="16384" width="9.140625" style="36"/>
  </cols>
  <sheetData>
    <row r="1" spans="1:6" s="47" customFormat="1" ht="32.25" customHeight="1" x14ac:dyDescent="0.25">
      <c r="A1" s="51"/>
      <c r="B1" s="51"/>
      <c r="C1" s="52" t="s">
        <v>206</v>
      </c>
      <c r="D1" s="51"/>
      <c r="F1" s="51"/>
    </row>
    <row r="2" spans="1:6" s="47" customFormat="1" ht="63" customHeight="1" x14ac:dyDescent="0.25">
      <c r="A2" s="50"/>
      <c r="B2" s="48"/>
      <c r="C2" s="49" t="s">
        <v>208</v>
      </c>
      <c r="D2" s="48"/>
      <c r="F2" s="48"/>
    </row>
    <row r="3" spans="1:6" s="44" customFormat="1" ht="18" customHeight="1" x14ac:dyDescent="0.25">
      <c r="A3" s="46" t="s">
        <v>205</v>
      </c>
      <c r="B3" s="46" t="s">
        <v>204</v>
      </c>
      <c r="C3" s="46" t="s">
        <v>203</v>
      </c>
      <c r="D3" s="46" t="s">
        <v>202</v>
      </c>
      <c r="E3" s="46" t="s">
        <v>201</v>
      </c>
      <c r="F3" s="45" t="s">
        <v>189</v>
      </c>
    </row>
    <row r="4" spans="1:6" s="43" customFormat="1" ht="17.25" customHeight="1" x14ac:dyDescent="0.25">
      <c r="A4" s="84">
        <v>1</v>
      </c>
      <c r="B4" s="85" t="s">
        <v>200</v>
      </c>
      <c r="C4" s="54">
        <v>0.4</v>
      </c>
      <c r="D4" s="54">
        <v>0.3</v>
      </c>
      <c r="E4" s="54">
        <v>0.3</v>
      </c>
      <c r="F4" s="54">
        <f>SUM(C4:E4)</f>
        <v>1</v>
      </c>
    </row>
    <row r="5" spans="1:6" s="43" customFormat="1" ht="18" customHeight="1" x14ac:dyDescent="0.25">
      <c r="A5" s="84"/>
      <c r="B5" s="85"/>
      <c r="C5" s="55">
        <f>C4*$F$5</f>
        <v>15711.336000000003</v>
      </c>
      <c r="D5" s="55">
        <f>D4*$F$5</f>
        <v>11783.502</v>
      </c>
      <c r="E5" s="55">
        <f>E4*$F$5</f>
        <v>11783.502</v>
      </c>
      <c r="F5" s="45">
        <f>ORCAMENTO!K7</f>
        <v>39278.340000000004</v>
      </c>
    </row>
    <row r="6" spans="1:6" s="43" customFormat="1" ht="14.25" customHeight="1" x14ac:dyDescent="0.25">
      <c r="A6" s="84">
        <v>2</v>
      </c>
      <c r="B6" s="85" t="s">
        <v>199</v>
      </c>
      <c r="C6" s="54">
        <v>0.8</v>
      </c>
      <c r="D6" s="54">
        <v>0.2</v>
      </c>
      <c r="E6" s="54"/>
      <c r="F6" s="54">
        <f>SUM(C6:E6)</f>
        <v>1</v>
      </c>
    </row>
    <row r="7" spans="1:6" s="43" customFormat="1" ht="18.75" customHeight="1" x14ac:dyDescent="0.25">
      <c r="A7" s="84"/>
      <c r="B7" s="85"/>
      <c r="C7" s="55">
        <f>C6*$F$7</f>
        <v>27261.892000000007</v>
      </c>
      <c r="D7" s="55">
        <f>D6*$F$7</f>
        <v>6815.4730000000018</v>
      </c>
      <c r="E7" s="55"/>
      <c r="F7" s="45">
        <f>ORCAMENTO!K15</f>
        <v>34077.365000000005</v>
      </c>
    </row>
    <row r="8" spans="1:6" s="42" customFormat="1" ht="15" customHeight="1" x14ac:dyDescent="0.25">
      <c r="A8" s="84">
        <v>5</v>
      </c>
      <c r="B8" s="85" t="s">
        <v>198</v>
      </c>
      <c r="C8" s="54">
        <v>0</v>
      </c>
      <c r="D8" s="54">
        <v>1</v>
      </c>
      <c r="E8" s="54">
        <v>0</v>
      </c>
      <c r="F8" s="54">
        <f>SUM(C8:E8)</f>
        <v>1</v>
      </c>
    </row>
    <row r="9" spans="1:6" s="42" customFormat="1" ht="15.75" customHeight="1" x14ac:dyDescent="0.25">
      <c r="A9" s="84"/>
      <c r="B9" s="85"/>
      <c r="C9" s="55">
        <f>C8*$F$9</f>
        <v>0</v>
      </c>
      <c r="D9" s="55">
        <f>D8*$F$9</f>
        <v>350.1</v>
      </c>
      <c r="E9" s="55">
        <f>E8*$F$9</f>
        <v>0</v>
      </c>
      <c r="F9" s="45">
        <f>ORCAMENTO!K30</f>
        <v>350.1</v>
      </c>
    </row>
    <row r="10" spans="1:6" s="42" customFormat="1" ht="14.25" customHeight="1" x14ac:dyDescent="0.25">
      <c r="A10" s="84">
        <v>7</v>
      </c>
      <c r="B10" s="85" t="s">
        <v>88</v>
      </c>
      <c r="C10" s="54">
        <v>0.2</v>
      </c>
      <c r="D10" s="54">
        <v>0.6</v>
      </c>
      <c r="E10" s="54">
        <v>0.2</v>
      </c>
      <c r="F10" s="56">
        <f>SUM(C10:E10)</f>
        <v>1</v>
      </c>
    </row>
    <row r="11" spans="1:6" s="42" customFormat="1" ht="15.75" customHeight="1" x14ac:dyDescent="0.25">
      <c r="A11" s="84"/>
      <c r="B11" s="85"/>
      <c r="C11" s="55">
        <f>C10*$F$11</f>
        <v>12763.404000000002</v>
      </c>
      <c r="D11" s="55">
        <f>D10*$F$11</f>
        <v>38290.212000000007</v>
      </c>
      <c r="E11" s="55">
        <f>E10*$F$11</f>
        <v>12763.404000000002</v>
      </c>
      <c r="F11" s="45">
        <f>ORCAMENTO!K32</f>
        <v>63817.020000000011</v>
      </c>
    </row>
    <row r="12" spans="1:6" s="42" customFormat="1" ht="17.25" customHeight="1" x14ac:dyDescent="0.25">
      <c r="A12" s="84">
        <v>11</v>
      </c>
      <c r="B12" s="85" t="s">
        <v>197</v>
      </c>
      <c r="C12" s="54"/>
      <c r="D12" s="54"/>
      <c r="E12" s="54">
        <v>1</v>
      </c>
      <c r="F12" s="54">
        <f>SUM(C12:E12)</f>
        <v>1</v>
      </c>
    </row>
    <row r="13" spans="1:6" s="42" customFormat="1" ht="18" customHeight="1" x14ac:dyDescent="0.25">
      <c r="A13" s="84"/>
      <c r="B13" s="85"/>
      <c r="C13" s="55"/>
      <c r="D13" s="55"/>
      <c r="E13" s="55">
        <f>E12*$F$13</f>
        <v>275.32</v>
      </c>
      <c r="F13" s="45">
        <f>ORCAMENTO!K42</f>
        <v>275.32</v>
      </c>
    </row>
    <row r="14" spans="1:6" s="42" customFormat="1" ht="17.25" customHeight="1" x14ac:dyDescent="0.25">
      <c r="A14" s="84">
        <v>13</v>
      </c>
      <c r="B14" s="85" t="s">
        <v>196</v>
      </c>
      <c r="C14" s="54"/>
      <c r="D14" s="54">
        <v>0.2</v>
      </c>
      <c r="E14" s="54">
        <v>0.8</v>
      </c>
      <c r="F14" s="54">
        <f>SUM(C14:E14)</f>
        <v>1</v>
      </c>
    </row>
    <row r="15" spans="1:6" s="42" customFormat="1" ht="16.5" customHeight="1" x14ac:dyDescent="0.25">
      <c r="A15" s="84"/>
      <c r="B15" s="85"/>
      <c r="C15" s="55"/>
      <c r="D15" s="55">
        <f>D14*$F$15</f>
        <v>39254.400000000001</v>
      </c>
      <c r="E15" s="55">
        <f>E14*$F$15</f>
        <v>157017.60000000001</v>
      </c>
      <c r="F15" s="45">
        <f>ORCAMENTO!K44</f>
        <v>196272</v>
      </c>
    </row>
    <row r="16" spans="1:6" s="42" customFormat="1" ht="16.5" customHeight="1" x14ac:dyDescent="0.25">
      <c r="A16" s="84">
        <v>15</v>
      </c>
      <c r="B16" s="85" t="s">
        <v>195</v>
      </c>
      <c r="C16" s="54"/>
      <c r="D16" s="54">
        <v>0.4</v>
      </c>
      <c r="E16" s="54">
        <v>0.6</v>
      </c>
      <c r="F16" s="54">
        <f>SUM(C16:E16)</f>
        <v>1</v>
      </c>
    </row>
    <row r="17" spans="1:8" s="42" customFormat="1" ht="17.25" customHeight="1" x14ac:dyDescent="0.25">
      <c r="A17" s="84"/>
      <c r="B17" s="85"/>
      <c r="C17" s="55"/>
      <c r="D17" s="55">
        <f>D16*$F$17</f>
        <v>6162.64</v>
      </c>
      <c r="E17" s="55">
        <f>E16*$F$17</f>
        <v>9243.9599999999991</v>
      </c>
      <c r="F17" s="45">
        <f>ORCAMENTO!K48</f>
        <v>15406.6</v>
      </c>
    </row>
    <row r="18" spans="1:8" s="42" customFormat="1" ht="18" customHeight="1" x14ac:dyDescent="0.25">
      <c r="A18" s="57"/>
      <c r="B18" s="57"/>
      <c r="C18" s="58">
        <f>C15+C11+C9+C7+C5+C13+C17</f>
        <v>55736.632000000012</v>
      </c>
      <c r="D18" s="58">
        <f t="shared" ref="D18:E18" si="0">D15+D11+D9+D7+D5+D13+D17</f>
        <v>102656.327</v>
      </c>
      <c r="E18" s="58">
        <f t="shared" si="0"/>
        <v>191083.78600000002</v>
      </c>
      <c r="F18" s="58">
        <f>F15+F11+F9+F7+F5+F13+F17</f>
        <v>349476.74500000005</v>
      </c>
      <c r="G18" s="37"/>
    </row>
    <row r="19" spans="1:8" ht="18" customHeight="1" x14ac:dyDescent="0.25">
      <c r="A19" s="88" t="s">
        <v>194</v>
      </c>
      <c r="B19" s="88"/>
      <c r="C19" s="58"/>
      <c r="D19" s="59"/>
      <c r="E19" s="59"/>
      <c r="F19" s="60">
        <f>ORCAMENTO!K55</f>
        <v>349476.745</v>
      </c>
      <c r="H19" s="41"/>
    </row>
    <row r="21" spans="1:8" ht="12.75" customHeight="1" x14ac:dyDescent="0.25">
      <c r="F21" s="53"/>
    </row>
    <row r="22" spans="1:8" ht="12.75" customHeight="1" x14ac:dyDescent="0.25">
      <c r="A22" s="86" t="s">
        <v>167</v>
      </c>
      <c r="B22" s="86"/>
      <c r="C22" s="86"/>
      <c r="D22" s="86"/>
      <c r="E22" s="86"/>
      <c r="F22" s="86"/>
    </row>
    <row r="23" spans="1:8" ht="15" x14ac:dyDescent="0.25">
      <c r="A23" s="87" t="s">
        <v>207</v>
      </c>
      <c r="B23" s="87"/>
      <c r="C23" s="87"/>
      <c r="D23" s="87"/>
      <c r="E23" s="87"/>
      <c r="F23" s="87"/>
    </row>
    <row r="24" spans="1:8" ht="15" x14ac:dyDescent="0.25">
      <c r="A24" s="87"/>
      <c r="B24" s="87"/>
      <c r="C24" s="87"/>
      <c r="D24" s="87"/>
      <c r="E24" s="87"/>
      <c r="F24" s="87"/>
    </row>
  </sheetData>
  <mergeCells count="18"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22:F22"/>
    <mergeCell ref="A23:F23"/>
    <mergeCell ref="A24:F24"/>
    <mergeCell ref="A19:B1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&amp;L&amp;D&amp;R&amp;P/&amp;N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ORCAMENTO</vt:lpstr>
      <vt:lpstr>CRONOGRAMA</vt:lpstr>
      <vt:lpstr>CRONOGRAMA!Area_de_impressao</vt:lpstr>
      <vt:lpstr>ORCAMENTO!Area_de_impressao</vt:lpstr>
      <vt:lpstr>CRONOGRAMA!Titulos_de_impressao</vt:lpstr>
      <vt:lpstr>ORCAMENTO!Titulos_de_impressao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pccli</dc:creator>
  <cp:lastModifiedBy>pccli</cp:lastModifiedBy>
  <cp:lastPrinted>2018-09-05T11:40:35Z</cp:lastPrinted>
  <dcterms:created xsi:type="dcterms:W3CDTF">2018-09-04T11:21:50Z</dcterms:created>
  <dcterms:modified xsi:type="dcterms:W3CDTF">2018-09-05T11:50:28Z</dcterms:modified>
</cp:coreProperties>
</file>