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cli\Documents\DOUGLAS\OBRAS\PALMEIRA DAS MISSÕES\AUDITORIO\"/>
    </mc:Choice>
  </mc:AlternateContent>
  <bookViews>
    <workbookView xWindow="0" yWindow="0" windowWidth="19200" windowHeight="13470"/>
  </bookViews>
  <sheets>
    <sheet name="Sheet1" sheetId="1" r:id="rId1"/>
    <sheet name="CRONOGRAMA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M30" i="1" l="1"/>
  <c r="M29" i="1"/>
  <c r="M28" i="1"/>
  <c r="N24" i="1"/>
  <c r="N19" i="1" s="1"/>
  <c r="M24" i="1"/>
  <c r="L24" i="1"/>
  <c r="L27" i="1" s="1"/>
  <c r="N27" i="1" l="1"/>
  <c r="M27" i="1"/>
  <c r="C9" i="2"/>
  <c r="D8" i="2"/>
  <c r="D12" i="2"/>
  <c r="D15" i="2"/>
  <c r="D13" i="2"/>
  <c r="D16" i="2" s="1"/>
  <c r="D11" i="2"/>
  <c r="B10" i="2"/>
  <c r="D9" i="2"/>
  <c r="D7" i="2"/>
  <c r="C7" i="2" s="1"/>
  <c r="D5" i="2"/>
  <c r="B8" i="2"/>
  <c r="B12" i="2"/>
  <c r="B4" i="2"/>
  <c r="B6" i="2"/>
  <c r="D14" i="2"/>
  <c r="B14" i="2"/>
  <c r="C11" i="2"/>
  <c r="D10" i="2"/>
  <c r="D6" i="2"/>
  <c r="D4" i="2"/>
  <c r="E42" i="1"/>
  <c r="C13" i="2" l="1"/>
  <c r="C16" i="2" s="1"/>
  <c r="C15" i="2"/>
  <c r="C5" i="2"/>
</calcChain>
</file>

<file path=xl/sharedStrings.xml><?xml version="1.0" encoding="utf-8"?>
<sst xmlns="http://schemas.openxmlformats.org/spreadsheetml/2006/main" count="162" uniqueCount="128">
  <si>
    <t>ACABAMENTOS</t>
  </si>
  <si>
    <t>1.1</t>
  </si>
  <si>
    <t>1</t>
  </si>
  <si>
    <t>2</t>
  </si>
  <si>
    <t>3</t>
  </si>
  <si>
    <t>4</t>
  </si>
  <si>
    <t>5</t>
  </si>
  <si>
    <t>6</t>
  </si>
  <si>
    <t>Total Geral</t>
  </si>
  <si>
    <t>M</t>
  </si>
  <si>
    <t>m</t>
  </si>
  <si>
    <t>MES</t>
  </si>
  <si>
    <t>SEINFRA</t>
  </si>
  <si>
    <t>Banco</t>
  </si>
  <si>
    <t>IMPERMEABILIZAÇÃO DE SUPERFÍCIE COM MANTA ASFÁLTICA, UMA CAMADA, INCLUSIVE APLICAÇÃO DE PRIMER ASFÁLTICO, E=3MM. AF_06/2018</t>
  </si>
  <si>
    <t>LIMPEZA FINAL DA OBRA</t>
  </si>
  <si>
    <t>88488</t>
  </si>
  <si>
    <t>9537</t>
  </si>
  <si>
    <t>88489</t>
  </si>
  <si>
    <t>PINTURA ESMALTE FOSCO, DUAS DEMAOS, SOBRE SUPERFICIE METALICA</t>
  </si>
  <si>
    <t>REVESTIMENTOS</t>
  </si>
  <si>
    <t>M. O.</t>
  </si>
  <si>
    <t>98546</t>
  </si>
  <si>
    <t>m²</t>
  </si>
  <si>
    <t>IMPERMEABILIZAÇÃO</t>
  </si>
  <si>
    <t>PINTURA DE CONDUTORES C/ESMALTE SINTÉTICO</t>
  </si>
  <si>
    <t>Und</t>
  </si>
  <si>
    <t>SERVIÇOS PRELIMINARES</t>
  </si>
  <si>
    <t>85371</t>
  </si>
  <si>
    <t>PINT - PINTURAS</t>
  </si>
  <si>
    <t>REMOCAO DE PISO EM CARPETE</t>
  </si>
  <si>
    <t>PINTURA</t>
  </si>
  <si>
    <t>SEDI - SERVIÇOS DIVERSOS</t>
  </si>
  <si>
    <t>PINTURA ESMALTE FOSCO EM MADEIRA, DUAS DEMAOS</t>
  </si>
  <si>
    <t>SINAPI</t>
  </si>
  <si>
    <t>PISO PARQUET DE MADEIRA DE LEI FIXADO COM COLA BASE DE PVA</t>
  </si>
  <si>
    <t>Acabamento de alumínio com perfil de canto</t>
  </si>
  <si>
    <t>Preparo de superfície com lixamento sobre madeira</t>
  </si>
  <si>
    <t>Descrição</t>
  </si>
  <si>
    <t>C1908</t>
  </si>
  <si>
    <t>120208</t>
  </si>
  <si>
    <t>APLICAÇÃO SINTECO EM PISO DE MADEIRA</t>
  </si>
  <si>
    <t>6.1</t>
  </si>
  <si>
    <t>0,0% - Não Desonerada</t>
  </si>
  <si>
    <t>73886/001</t>
  </si>
  <si>
    <t>Código</t>
  </si>
  <si>
    <t>SETOP</t>
  </si>
  <si>
    <t>PIS-MAD-015</t>
  </si>
  <si>
    <t>SERVIÇOS FINAIS</t>
  </si>
  <si>
    <t>Tipo</t>
  </si>
  <si>
    <t>84179</t>
  </si>
  <si>
    <t>Total</t>
  </si>
  <si>
    <t>IMPE - IMPERMEABILIZAÇÕES E PROTEÇÕES DIVERSAS</t>
  </si>
  <si>
    <t>5.1</t>
  </si>
  <si>
    <t>5.2</t>
  </si>
  <si>
    <t>5.3</t>
  </si>
  <si>
    <t>5.4</t>
  </si>
  <si>
    <t>5.5</t>
  </si>
  <si>
    <t>84182</t>
  </si>
  <si>
    <t>ORSE</t>
  </si>
  <si>
    <t>PISO - PISOS</t>
  </si>
  <si>
    <t xml:space="preserve">SINAPI - 07/2018 - RS
SICRO3 - 03/2018 - RS
SICRO2 - 11/2016 - RS
ORSE - 05/2018 - SE
SEDOP - 04/2018 - PA
SEINFRA - 024 - CE
SETOP - 01/2018 - MG
IOPES - 06/2018 - ES
SIURB - 01/2018 - SP
SIURB INFRA - 01/2018 - SP
SUDECAP - 06/2018 - MG
CPOS - 07/2018 - SP
FDE - 04/2018 - SP
AGETOP CIVIL - 11/2017 - GO
AGETOP RODOVIARIA - 04/2017 - GO
CAEMA - 04/2018 - MA
EMBASA - 06/2017 - BA
CAERN - 11/2017 - RN
</t>
  </si>
  <si>
    <t>Encargos Sociais</t>
  </si>
  <si>
    <t>Descrição do Orçamento</t>
  </si>
  <si>
    <t>Quant.</t>
  </si>
  <si>
    <t>Totais -&gt;</t>
  </si>
  <si>
    <t>4.1</t>
  </si>
  <si>
    <t>4.2</t>
  </si>
  <si>
    <t>4.3</t>
  </si>
  <si>
    <t>4.4</t>
  </si>
  <si>
    <t>4.5</t>
  </si>
  <si>
    <t>73924/003</t>
  </si>
  <si>
    <t>Valor Unit com BDI</t>
  </si>
  <si>
    <t>Item</t>
  </si>
  <si>
    <t>3963</t>
  </si>
  <si>
    <t>94295</t>
  </si>
  <si>
    <t>Tratamentos de Superfícies</t>
  </si>
  <si>
    <t>Total do BDI</t>
  </si>
  <si>
    <t>MAT.</t>
  </si>
  <si>
    <t>B.D.I.</t>
  </si>
  <si>
    <t>3.1</t>
  </si>
  <si>
    <t>RODAPE EM MADEIRA, ALTURA 7CM, FIXADO EM PECAS DE MADEIRA COM PARAFUSOS</t>
  </si>
  <si>
    <t>SERP - SERVIÇOS PRELIMINARES</t>
  </si>
  <si>
    <t>Planilha Orçamentária Sintética</t>
  </si>
  <si>
    <t>DEMOLIÇÕES</t>
  </si>
  <si>
    <t>84659</t>
  </si>
  <si>
    <t>MESTRE DE OBRAS COM ENCARGOS COMPLEMENTARES</t>
  </si>
  <si>
    <t>APLICAÇÃO MANUAL DE PINTURA COM TINTA LÁTEX ACRÍLICA EM PAREDES, DUAS DEMÃOS. AF_06/2014</t>
  </si>
  <si>
    <t>Bancos Utilizados</t>
  </si>
  <si>
    <t>APLICAÇÃO MANUAL DE PINTURA COM TINTA LÁTEX ACRÍLICA EM TETO, DUAS DEMÃOS. AF_06/2014</t>
  </si>
  <si>
    <t>CARPETE NYLON ESPESSURA 6MM, COLOCADO SOBRE ARGAMASSA TRACO 1:4 (CIMENTO E AREIA)</t>
  </si>
  <si>
    <t xml:space="preserve">25,00%
</t>
  </si>
  <si>
    <t>2.1</t>
  </si>
  <si>
    <t>2.2</t>
  </si>
  <si>
    <t>REFORMA AUDITÓRIO PALMEIRA DAS MISSÕES</t>
  </si>
  <si>
    <t>IOPES</t>
  </si>
  <si>
    <t>Total sem BDI</t>
  </si>
  <si>
    <t>MAT</t>
  </si>
  <si>
    <t>Valor Unit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</si>
  <si>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</si>
  <si>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</si>
  <si>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</si>
  <si>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</si>
  <si>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</si>
  <si>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</si>
  <si>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</si>
  <si>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</si>
  <si>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</si>
  <si>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</si>
  <si>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</si>
  <si>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</si>
  <si>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</si>
  <si>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</si>
  <si>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</si>
  <si>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</si>
  <si>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</si>
  <si>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</si>
  <si>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</si>
  <si>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</si>
  <si>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</si>
  <si>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</si>
  <si>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</si>
  <si>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_
Engenheiro Civil</t>
  </si>
  <si>
    <t>CRONOGRAMA FÍSICO-FINANCEIRO</t>
  </si>
  <si>
    <t>It</t>
  </si>
  <si>
    <t>DESCRIÇÃO</t>
  </si>
  <si>
    <t>30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</si>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</sst>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\R\$\ #,##0.00"/>
  </numFmts>
  <fonts count="23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4" fontId="22" fillId="0" borderId="0" applyFont="0" applyFill="0" applyBorder="0" applyAlignment="0" applyProtection="0"/>
  </cellStyleXfs>
  <cellXfs count="82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5" borderId="0" xfId="0" applyFont="1" applyFill="1" applyAlignment="1">
      <alignment vertical="top" wrapText="1"/>
    </xf>
    <xf numFmtId="0" fontId="2" fillId="6" borderId="3" xfId="0" applyFont="1" applyFill="1" applyBorder="1" applyAlignment="1">
      <alignment horizontal="right"/>
    </xf>
    <xf numFmtId="4" fontId="4" fillId="7" borderId="4" xfId="0" applyNumberFormat="1" applyFont="1" applyFill="1" applyBorder="1" applyAlignment="1">
      <alignment horizontal="right" vertical="top" wrapText="1"/>
    </xf>
    <xf numFmtId="0" fontId="3" fillId="8" borderId="0" xfId="0" applyFont="1" applyFill="1" applyAlignment="1">
      <alignment horizontal="right" vertical="top" wrapText="1"/>
    </xf>
    <xf numFmtId="0" fontId="2" fillId="10" borderId="6" xfId="0" applyFont="1" applyFill="1" applyBorder="1" applyAlignment="1">
      <alignment horizontal="right"/>
    </xf>
    <xf numFmtId="0" fontId="4" fillId="11" borderId="7" xfId="0" applyFont="1" applyFill="1" applyBorder="1" applyAlignment="1">
      <alignment horizontal="center" vertical="top" wrapText="1"/>
    </xf>
    <xf numFmtId="0" fontId="2" fillId="12" borderId="8" xfId="0" applyFont="1" applyFill="1" applyBorder="1" applyAlignment="1">
      <alignment horizontal="right"/>
    </xf>
    <xf numFmtId="0" fontId="1" fillId="14" borderId="10" xfId="0" applyFont="1" applyFill="1" applyBorder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6" fillId="0" borderId="0" xfId="0" applyFont="1"/>
    <xf numFmtId="0" fontId="4" fillId="22" borderId="16" xfId="0" applyFont="1" applyFill="1" applyBorder="1" applyAlignment="1">
      <alignment vertical="top" wrapText="1"/>
    </xf>
    <xf numFmtId="49" fontId="7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7" fillId="24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4" borderId="18" xfId="0" applyFont="1" applyFill="1" applyBorder="1" applyAlignment="1">
      <alignment horizontal="left"/>
    </xf>
    <xf numFmtId="4" fontId="7" fillId="24" borderId="18" xfId="0" applyNumberFormat="1" applyFont="1" applyFill="1" applyBorder="1" applyAlignment="1" applyProtection="1">
      <alignment horizontal="center" vertical="center" wrapText="1"/>
      <protection locked="0"/>
    </xf>
    <xf numFmtId="0" fontId="9" fillId="25" borderId="0" xfId="0" applyFont="1" applyFill="1" applyAlignment="1">
      <alignment horizontal="right" vertical="top" wrapText="1"/>
    </xf>
    <xf numFmtId="164" fontId="9" fillId="25" borderId="0" xfId="0" applyNumberFormat="1" applyFont="1" applyFill="1" applyAlignment="1">
      <alignment horizontal="righ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4" fontId="11" fillId="0" borderId="19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top" wrapText="1"/>
    </xf>
    <xf numFmtId="4" fontId="8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25" borderId="0" xfId="0" applyFont="1" applyFill="1" applyAlignment="1">
      <alignment horizontal="center" vertical="top" wrapText="1"/>
    </xf>
    <xf numFmtId="0" fontId="3" fillId="23" borderId="0" xfId="0" applyFont="1" applyFill="1" applyAlignment="1">
      <alignment horizontal="right" vertical="top" wrapText="1"/>
    </xf>
    <xf numFmtId="0" fontId="15" fillId="0" borderId="0" xfId="1" applyFont="1" applyBorder="1" applyAlignment="1">
      <alignment vertical="center" wrapText="1"/>
    </xf>
    <xf numFmtId="0" fontId="17" fillId="27" borderId="19" xfId="1" applyFont="1" applyFill="1" applyBorder="1" applyAlignment="1">
      <alignment horizontal="center" vertical="center" wrapText="1"/>
    </xf>
    <xf numFmtId="0" fontId="18" fillId="27" borderId="19" xfId="1" applyFont="1" applyFill="1" applyBorder="1" applyAlignment="1">
      <alignment horizontal="center" vertical="center" wrapText="1"/>
    </xf>
    <xf numFmtId="4" fontId="18" fillId="27" borderId="19" xfId="1" applyNumberFormat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9" fontId="17" fillId="0" borderId="19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 wrapText="1"/>
    </xf>
    <xf numFmtId="4" fontId="17" fillId="0" borderId="19" xfId="1" applyNumberFormat="1" applyFont="1" applyBorder="1" applyAlignment="1">
      <alignment horizontal="center" vertical="center" wrapText="1"/>
    </xf>
    <xf numFmtId="4" fontId="17" fillId="28" borderId="19" xfId="1" applyNumberFormat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4" fontId="17" fillId="0" borderId="19" xfId="1" applyNumberFormat="1" applyFont="1" applyBorder="1" applyAlignment="1">
      <alignment horizontal="center" wrapText="1"/>
    </xf>
    <xf numFmtId="4" fontId="19" fillId="0" borderId="0" xfId="1" applyNumberFormat="1" applyFont="1" applyBorder="1" applyAlignment="1">
      <alignment horizontal="center" vertical="center" wrapText="1"/>
    </xf>
    <xf numFmtId="4" fontId="19" fillId="0" borderId="19" xfId="1" applyNumberFormat="1" applyFont="1" applyBorder="1" applyAlignment="1">
      <alignment horizontal="center" vertical="center" wrapText="1"/>
    </xf>
    <xf numFmtId="4" fontId="20" fillId="0" borderId="19" xfId="1" applyNumberFormat="1" applyFont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" fontId="21" fillId="0" borderId="0" xfId="1" applyNumberFormat="1" applyFont="1" applyBorder="1" applyAlignment="1">
      <alignment vertical="center" wrapText="1"/>
    </xf>
    <xf numFmtId="4" fontId="3" fillId="8" borderId="0" xfId="0" applyNumberFormat="1" applyFont="1" applyFill="1" applyAlignment="1">
      <alignment horizontal="right" vertical="top" wrapText="1"/>
    </xf>
    <xf numFmtId="4" fontId="0" fillId="0" borderId="0" xfId="0" applyNumberFormat="1"/>
    <xf numFmtId="44" fontId="0" fillId="0" borderId="0" xfId="2" applyFont="1"/>
    <xf numFmtId="44" fontId="0" fillId="0" borderId="0" xfId="0" applyNumberFormat="1"/>
    <xf numFmtId="0" fontId="3" fillId="8" borderId="0" xfId="0" applyFont="1" applyFill="1" applyAlignment="1">
      <alignment horizontal="right" vertical="top" wrapText="1"/>
    </xf>
    <xf numFmtId="164" fontId="3" fillId="4" borderId="0" xfId="0" applyNumberFormat="1" applyFont="1" applyFill="1" applyAlignment="1">
      <alignment horizontal="right" vertical="top" wrapText="1"/>
    </xf>
    <xf numFmtId="0" fontId="9" fillId="25" borderId="0" xfId="0" applyFont="1" applyFill="1" applyAlignment="1">
      <alignment horizontal="right" vertical="top" wrapText="1"/>
    </xf>
    <xf numFmtId="0" fontId="2" fillId="20" borderId="15" xfId="0" applyFont="1" applyFill="1" applyBorder="1" applyAlignment="1">
      <alignment horizontal="right" vertical="top" wrapText="1"/>
    </xf>
    <xf numFmtId="0" fontId="2" fillId="17" borderId="12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right" vertical="top" wrapText="1"/>
    </xf>
    <xf numFmtId="0" fontId="2" fillId="16" borderId="11" xfId="0" applyFont="1" applyFill="1" applyBorder="1" applyAlignment="1">
      <alignment horizontal="right" vertical="top" wrapText="1"/>
    </xf>
    <xf numFmtId="0" fontId="2" fillId="18" borderId="13" xfId="0" applyFont="1" applyFill="1" applyBorder="1" applyAlignment="1">
      <alignment horizontal="center" vertical="top" wrapText="1"/>
    </xf>
    <xf numFmtId="0" fontId="2" fillId="19" borderId="14" xfId="0" applyFont="1" applyFill="1" applyBorder="1" applyAlignment="1">
      <alignment horizontal="center" vertical="top" wrapText="1"/>
    </xf>
    <xf numFmtId="0" fontId="2" fillId="23" borderId="17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7" fillId="26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3" borderId="0" xfId="0" applyFont="1" applyFill="1" applyAlignment="1">
      <alignment horizontal="center" vertical="top" wrapText="1"/>
    </xf>
    <xf numFmtId="0" fontId="2" fillId="5" borderId="0" xfId="0" applyFont="1" applyFill="1" applyAlignment="1">
      <alignment vertical="top" wrapText="1"/>
    </xf>
    <xf numFmtId="0" fontId="5" fillId="15" borderId="0" xfId="0" applyFont="1" applyFill="1" applyAlignment="1">
      <alignment vertical="top" wrapText="1"/>
    </xf>
    <xf numFmtId="0" fontId="2" fillId="21" borderId="0" xfId="0" applyFont="1" applyFill="1" applyAlignment="1">
      <alignment horizontal="center" vertical="top" wrapText="1"/>
    </xf>
    <xf numFmtId="0" fontId="2" fillId="9" borderId="5" xfId="0" applyFont="1" applyFill="1" applyBorder="1" applyAlignment="1">
      <alignment vertical="top" wrapText="1"/>
    </xf>
    <xf numFmtId="0" fontId="2" fillId="13" borderId="9" xfId="0" applyFont="1" applyFill="1" applyBorder="1" applyAlignment="1">
      <alignment vertical="top" wrapText="1"/>
    </xf>
    <xf numFmtId="0" fontId="17" fillId="0" borderId="19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49" fontId="16" fillId="0" borderId="22" xfId="1" applyNumberFormat="1" applyFont="1" applyBorder="1" applyAlignment="1">
      <alignment horizontal="center" vertical="center" wrapText="1"/>
    </xf>
    <xf numFmtId="49" fontId="16" fillId="0" borderId="23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" fontId="19" fillId="0" borderId="19" xfId="1" applyNumberFormat="1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proinfra.adm.ufsm.br\OR&#199;AMENTO\PREG&#213;ES\DOUGLAS\FREDERICO\RESERVATORIO\OR&#199;AMENT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13">
          <cell r="D13" t="str">
            <v>SERVIÇOS COMPLEMENTARES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45"/>
  <sheetViews>
    <sheetView tabSelected="1" view="pageBreakPreview" zoomScale="80" zoomScaleNormal="100" zoomScaleSheetLayoutView="80" workbookViewId="0">
      <selection activeCell="T6" sqref="T6"/>
    </sheetView>
  </sheetViews>
  <sheetFormatPr defaultColWidth="9.140625" defaultRowHeight="1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  <col min="14" max="14" width="10.140625" bestFit="1" customWidth="1"/>
    <col min="16" max="16" width="14" customWidth="1"/>
    <col min="17" max="17" width="13.28515625" bestFit="1" customWidth="1"/>
  </cols>
  <sheetData>
    <row r="1" spans="1:14">
      <c r="A1" s="68" t="s">
        <v>63</v>
      </c>
      <c r="B1" s="68"/>
      <c r="C1" s="68"/>
      <c r="D1" s="68"/>
      <c r="E1" s="3" t="s">
        <v>88</v>
      </c>
      <c r="F1" s="68" t="s">
        <v>79</v>
      </c>
      <c r="G1" s="68"/>
      <c r="H1" s="68"/>
      <c r="I1" s="68" t="s">
        <v>62</v>
      </c>
      <c r="J1" s="68"/>
      <c r="K1" s="68"/>
      <c r="L1" s="68"/>
      <c r="M1" s="68"/>
      <c r="N1" s="68"/>
    </row>
    <row r="2" spans="1:14" ht="99.95" customHeight="1">
      <c r="A2" s="69" t="s">
        <v>94</v>
      </c>
      <c r="B2" s="69"/>
      <c r="C2" s="69"/>
      <c r="D2" s="69"/>
      <c r="E2" s="11" t="s">
        <v>61</v>
      </c>
      <c r="F2" s="69" t="s">
        <v>91</v>
      </c>
      <c r="G2" s="69"/>
      <c r="H2" s="69"/>
      <c r="I2" s="69" t="s">
        <v>43</v>
      </c>
      <c r="J2" s="69"/>
      <c r="K2" s="69"/>
      <c r="L2" s="69"/>
      <c r="M2" s="69"/>
      <c r="N2" s="69"/>
    </row>
    <row r="3" spans="1:14" ht="15" customHeight="1">
      <c r="A3" s="70" t="s">
        <v>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2" customFormat="1" ht="12.6" customHeight="1">
      <c r="A4" s="71" t="s">
        <v>73</v>
      </c>
      <c r="B4" s="71" t="s">
        <v>45</v>
      </c>
      <c r="C4" s="71" t="s">
        <v>13</v>
      </c>
      <c r="D4" s="71" t="s">
        <v>38</v>
      </c>
      <c r="E4" s="71" t="s">
        <v>49</v>
      </c>
      <c r="F4" s="71" t="s">
        <v>26</v>
      </c>
      <c r="G4" s="56" t="s">
        <v>64</v>
      </c>
      <c r="H4" s="58" t="s">
        <v>98</v>
      </c>
      <c r="I4" s="60" t="s">
        <v>72</v>
      </c>
      <c r="J4" s="61"/>
      <c r="K4" s="62"/>
      <c r="L4" s="60" t="s">
        <v>8</v>
      </c>
      <c r="M4" s="61"/>
      <c r="N4" s="62"/>
    </row>
    <row r="5" spans="1:14" s="2" customFormat="1" ht="12">
      <c r="A5" s="72"/>
      <c r="B5" s="72"/>
      <c r="C5" s="72"/>
      <c r="D5" s="72"/>
      <c r="E5" s="72"/>
      <c r="F5" s="72"/>
      <c r="G5" s="57"/>
      <c r="H5" s="59"/>
      <c r="I5" s="7" t="s">
        <v>21</v>
      </c>
      <c r="J5" s="7" t="s">
        <v>97</v>
      </c>
      <c r="K5" s="7" t="s">
        <v>51</v>
      </c>
      <c r="L5" s="9" t="s">
        <v>21</v>
      </c>
      <c r="M5" s="7" t="s">
        <v>78</v>
      </c>
      <c r="N5" s="4" t="s">
        <v>51</v>
      </c>
    </row>
    <row r="6" spans="1:14" s="12" customFormat="1" ht="22.5" customHeight="1">
      <c r="A6" s="10" t="s">
        <v>2</v>
      </c>
      <c r="B6" s="10"/>
      <c r="C6" s="10"/>
      <c r="D6" s="10" t="s">
        <v>27</v>
      </c>
      <c r="E6" s="10"/>
      <c r="F6" s="10"/>
      <c r="G6" s="1"/>
      <c r="H6" s="1"/>
      <c r="I6" s="1"/>
      <c r="J6" s="1"/>
      <c r="K6" s="1"/>
      <c r="L6" s="1"/>
      <c r="M6" s="1"/>
      <c r="N6" s="1">
        <v>12534.03</v>
      </c>
    </row>
    <row r="7" spans="1:14" s="12" customFormat="1" ht="22.5" customHeight="1">
      <c r="A7" s="13" t="s">
        <v>1</v>
      </c>
      <c r="B7" s="13" t="s">
        <v>75</v>
      </c>
      <c r="C7" s="13" t="s">
        <v>34</v>
      </c>
      <c r="D7" s="13" t="s">
        <v>86</v>
      </c>
      <c r="E7" s="13" t="s">
        <v>32</v>
      </c>
      <c r="F7" s="8" t="s">
        <v>11</v>
      </c>
      <c r="G7" s="5">
        <v>1</v>
      </c>
      <c r="H7" s="5">
        <v>10027.23</v>
      </c>
      <c r="I7" s="5">
        <v>12431.15</v>
      </c>
      <c r="J7" s="5">
        <v>102.88</v>
      </c>
      <c r="K7" s="5">
        <v>12534.03</v>
      </c>
      <c r="L7" s="5">
        <v>12431.15</v>
      </c>
      <c r="M7" s="5">
        <v>102.88</v>
      </c>
      <c r="N7" s="5">
        <v>12534.03</v>
      </c>
    </row>
    <row r="8" spans="1:14" s="12" customFormat="1" ht="22.5" customHeight="1">
      <c r="A8" s="10" t="s">
        <v>3</v>
      </c>
      <c r="B8" s="10"/>
      <c r="C8" s="10"/>
      <c r="D8" s="10" t="s">
        <v>84</v>
      </c>
      <c r="E8" s="10"/>
      <c r="F8" s="10"/>
      <c r="G8" s="1"/>
      <c r="H8" s="1"/>
      <c r="I8" s="1"/>
      <c r="J8" s="1"/>
      <c r="K8" s="1"/>
      <c r="L8" s="1"/>
      <c r="M8" s="1"/>
      <c r="N8" s="1">
        <v>701.64</v>
      </c>
    </row>
    <row r="9" spans="1:14" s="12" customFormat="1" ht="22.5" customHeight="1">
      <c r="A9" s="13" t="s">
        <v>92</v>
      </c>
      <c r="B9" s="13" t="s">
        <v>28</v>
      </c>
      <c r="C9" s="13" t="s">
        <v>34</v>
      </c>
      <c r="D9" s="13" t="s">
        <v>30</v>
      </c>
      <c r="E9" s="13" t="s">
        <v>82</v>
      </c>
      <c r="F9" s="8" t="s">
        <v>23</v>
      </c>
      <c r="G9" s="5">
        <v>6</v>
      </c>
      <c r="H9" s="5">
        <v>2.9</v>
      </c>
      <c r="I9" s="5">
        <v>2.79</v>
      </c>
      <c r="J9" s="5">
        <v>0.83</v>
      </c>
      <c r="K9" s="5">
        <v>3.62</v>
      </c>
      <c r="L9" s="5">
        <v>16.739999999999998</v>
      </c>
      <c r="M9" s="5">
        <v>4.9800000000000004</v>
      </c>
      <c r="N9" s="5">
        <v>21.72</v>
      </c>
    </row>
    <row r="10" spans="1:14" s="12" customFormat="1" ht="22.5" customHeight="1">
      <c r="A10" s="13" t="s">
        <v>93</v>
      </c>
      <c r="B10" s="13" t="s">
        <v>50</v>
      </c>
      <c r="C10" s="13" t="s">
        <v>34</v>
      </c>
      <c r="D10" s="13" t="s">
        <v>90</v>
      </c>
      <c r="E10" s="13" t="s">
        <v>60</v>
      </c>
      <c r="F10" s="8" t="s">
        <v>23</v>
      </c>
      <c r="G10" s="5">
        <v>6</v>
      </c>
      <c r="H10" s="5">
        <v>90.66</v>
      </c>
      <c r="I10" s="5">
        <v>7.66</v>
      </c>
      <c r="J10" s="5">
        <v>105.66</v>
      </c>
      <c r="K10" s="5">
        <v>113.32</v>
      </c>
      <c r="L10" s="5">
        <v>45.96</v>
      </c>
      <c r="M10" s="5">
        <v>633.96</v>
      </c>
      <c r="N10" s="5">
        <v>679.92</v>
      </c>
    </row>
    <row r="11" spans="1:14" s="12" customFormat="1" ht="22.5" customHeight="1">
      <c r="A11" s="10" t="s">
        <v>4</v>
      </c>
      <c r="B11" s="10"/>
      <c r="C11" s="10"/>
      <c r="D11" s="10" t="s">
        <v>24</v>
      </c>
      <c r="E11" s="10"/>
      <c r="F11" s="10"/>
      <c r="G11" s="1"/>
      <c r="H11" s="1"/>
      <c r="I11" s="1"/>
      <c r="J11" s="1"/>
      <c r="K11" s="1"/>
      <c r="L11" s="1"/>
      <c r="M11" s="1"/>
      <c r="N11" s="1">
        <v>782.6</v>
      </c>
    </row>
    <row r="12" spans="1:14" s="12" customFormat="1" ht="30" customHeight="1">
      <c r="A12" s="13" t="s">
        <v>80</v>
      </c>
      <c r="B12" s="13" t="s">
        <v>22</v>
      </c>
      <c r="C12" s="13" t="s">
        <v>34</v>
      </c>
      <c r="D12" s="13" t="s">
        <v>14</v>
      </c>
      <c r="E12" s="13" t="s">
        <v>52</v>
      </c>
      <c r="F12" s="8" t="s">
        <v>23</v>
      </c>
      <c r="G12" s="5">
        <v>10</v>
      </c>
      <c r="H12" s="5">
        <v>62.61</v>
      </c>
      <c r="I12" s="5">
        <v>22.34</v>
      </c>
      <c r="J12" s="5">
        <v>55.92</v>
      </c>
      <c r="K12" s="5">
        <v>78.260000000000005</v>
      </c>
      <c r="L12" s="5">
        <v>223.4</v>
      </c>
      <c r="M12" s="5">
        <v>559.20000000000005</v>
      </c>
      <c r="N12" s="5">
        <v>782.6</v>
      </c>
    </row>
    <row r="13" spans="1:14" s="12" customFormat="1" ht="22.5" customHeight="1">
      <c r="A13" s="10" t="s">
        <v>5</v>
      </c>
      <c r="B13" s="10"/>
      <c r="C13" s="10"/>
      <c r="D13" s="10" t="s">
        <v>20</v>
      </c>
      <c r="E13" s="10"/>
      <c r="F13" s="10"/>
      <c r="G13" s="1"/>
      <c r="H13" s="1"/>
      <c r="I13" s="1"/>
      <c r="J13" s="1"/>
      <c r="K13" s="1"/>
      <c r="L13" s="1"/>
      <c r="M13" s="1"/>
      <c r="N13" s="1">
        <v>6089.58</v>
      </c>
    </row>
    <row r="14" spans="1:14" s="12" customFormat="1" ht="22.5" customHeight="1">
      <c r="A14" s="13" t="s">
        <v>66</v>
      </c>
      <c r="B14" s="13" t="s">
        <v>58</v>
      </c>
      <c r="C14" s="13" t="s">
        <v>34</v>
      </c>
      <c r="D14" s="13" t="s">
        <v>35</v>
      </c>
      <c r="E14" s="13" t="s">
        <v>60</v>
      </c>
      <c r="F14" s="8" t="s">
        <v>23</v>
      </c>
      <c r="G14" s="5">
        <v>2</v>
      </c>
      <c r="H14" s="5">
        <v>105.14</v>
      </c>
      <c r="I14" s="5">
        <v>22.31</v>
      </c>
      <c r="J14" s="5">
        <v>109.11</v>
      </c>
      <c r="K14" s="5">
        <v>131.41999999999999</v>
      </c>
      <c r="L14" s="5">
        <v>44.62</v>
      </c>
      <c r="M14" s="5">
        <v>218.22</v>
      </c>
      <c r="N14" s="5">
        <v>262.83999999999997</v>
      </c>
    </row>
    <row r="15" spans="1:14" s="12" customFormat="1" ht="22.5" customHeight="1">
      <c r="A15" s="13" t="s">
        <v>67</v>
      </c>
      <c r="B15" s="13" t="s">
        <v>74</v>
      </c>
      <c r="C15" s="13" t="s">
        <v>59</v>
      </c>
      <c r="D15" s="13" t="s">
        <v>37</v>
      </c>
      <c r="E15" s="13" t="s">
        <v>76</v>
      </c>
      <c r="F15" s="8" t="s">
        <v>23</v>
      </c>
      <c r="G15" s="5">
        <v>206</v>
      </c>
      <c r="H15" s="5">
        <v>6.07</v>
      </c>
      <c r="I15" s="5">
        <v>5.94</v>
      </c>
      <c r="J15" s="5">
        <v>1.64</v>
      </c>
      <c r="K15" s="5">
        <v>7.58</v>
      </c>
      <c r="L15" s="5">
        <v>1223.6400000000001</v>
      </c>
      <c r="M15" s="5">
        <v>337.84</v>
      </c>
      <c r="N15" s="5">
        <v>1561.48</v>
      </c>
    </row>
    <row r="16" spans="1:14" s="12" customFormat="1" ht="22.5" customHeight="1">
      <c r="A16" s="13" t="s">
        <v>68</v>
      </c>
      <c r="B16" s="13" t="s">
        <v>47</v>
      </c>
      <c r="C16" s="13" t="s">
        <v>46</v>
      </c>
      <c r="D16" s="13" t="s">
        <v>41</v>
      </c>
      <c r="E16" s="13" t="s">
        <v>46</v>
      </c>
      <c r="F16" s="8" t="s">
        <v>23</v>
      </c>
      <c r="G16" s="5">
        <v>206</v>
      </c>
      <c r="H16" s="5">
        <v>15.16</v>
      </c>
      <c r="I16" s="5">
        <v>0</v>
      </c>
      <c r="J16" s="5">
        <v>18.95</v>
      </c>
      <c r="K16" s="5">
        <v>18.95</v>
      </c>
      <c r="L16" s="5">
        <v>0</v>
      </c>
      <c r="M16" s="5">
        <v>3903.7</v>
      </c>
      <c r="N16" s="5">
        <v>3903.7</v>
      </c>
    </row>
    <row r="17" spans="1:18" s="12" customFormat="1" ht="22.5" customHeight="1">
      <c r="A17" s="13" t="s">
        <v>69</v>
      </c>
      <c r="B17" s="13" t="s">
        <v>44</v>
      </c>
      <c r="C17" s="13" t="s">
        <v>34</v>
      </c>
      <c r="D17" s="13" t="s">
        <v>81</v>
      </c>
      <c r="E17" s="13" t="s">
        <v>60</v>
      </c>
      <c r="F17" s="8" t="s">
        <v>9</v>
      </c>
      <c r="G17" s="5">
        <v>12</v>
      </c>
      <c r="H17" s="5">
        <v>12.84</v>
      </c>
      <c r="I17" s="5">
        <v>5.13</v>
      </c>
      <c r="J17" s="5">
        <v>10.92</v>
      </c>
      <c r="K17" s="5">
        <v>16.05</v>
      </c>
      <c r="L17" s="5">
        <v>61.56</v>
      </c>
      <c r="M17" s="5">
        <v>131.04</v>
      </c>
      <c r="N17" s="5">
        <v>192.6</v>
      </c>
    </row>
    <row r="18" spans="1:18" s="12" customFormat="1" ht="22.5" customHeight="1">
      <c r="A18" s="13" t="s">
        <v>70</v>
      </c>
      <c r="B18" s="13" t="s">
        <v>40</v>
      </c>
      <c r="C18" s="13" t="s">
        <v>95</v>
      </c>
      <c r="D18" s="13" t="s">
        <v>36</v>
      </c>
      <c r="E18" s="13" t="s">
        <v>0</v>
      </c>
      <c r="F18" s="8" t="s">
        <v>10</v>
      </c>
      <c r="G18" s="5">
        <v>12</v>
      </c>
      <c r="H18" s="5">
        <v>11.27</v>
      </c>
      <c r="I18" s="5">
        <v>9.2200000000000006</v>
      </c>
      <c r="J18" s="5">
        <v>4.8600000000000003</v>
      </c>
      <c r="K18" s="5">
        <v>14.08</v>
      </c>
      <c r="L18" s="5">
        <v>110.64</v>
      </c>
      <c r="M18" s="5">
        <v>58.32</v>
      </c>
      <c r="N18" s="5">
        <v>168.96</v>
      </c>
    </row>
    <row r="19" spans="1:18" s="12" customFormat="1" ht="22.5" customHeight="1">
      <c r="A19" s="10" t="s">
        <v>6</v>
      </c>
      <c r="B19" s="10"/>
      <c r="C19" s="10"/>
      <c r="D19" s="10" t="s">
        <v>31</v>
      </c>
      <c r="E19" s="10"/>
      <c r="F19" s="10"/>
      <c r="G19" s="1"/>
      <c r="H19" s="1"/>
      <c r="I19" s="1"/>
      <c r="J19" s="1"/>
      <c r="K19" s="1"/>
      <c r="L19" s="1"/>
      <c r="M19" s="1"/>
      <c r="N19" s="1">
        <f>SUM(N20:N24)</f>
        <v>11538.970000000001</v>
      </c>
    </row>
    <row r="20" spans="1:18" s="12" customFormat="1" ht="22.5" customHeight="1">
      <c r="A20" s="13" t="s">
        <v>53</v>
      </c>
      <c r="B20" s="13" t="s">
        <v>18</v>
      </c>
      <c r="C20" s="13" t="s">
        <v>34</v>
      </c>
      <c r="D20" s="13" t="s">
        <v>87</v>
      </c>
      <c r="E20" s="13" t="s">
        <v>29</v>
      </c>
      <c r="F20" s="8" t="s">
        <v>23</v>
      </c>
      <c r="G20" s="5">
        <v>209</v>
      </c>
      <c r="H20" s="5">
        <v>11.03</v>
      </c>
      <c r="I20" s="5">
        <v>4.63</v>
      </c>
      <c r="J20" s="5">
        <v>9.15</v>
      </c>
      <c r="K20" s="5">
        <v>13.78</v>
      </c>
      <c r="L20" s="5">
        <v>967.67</v>
      </c>
      <c r="M20" s="5">
        <v>1912.35</v>
      </c>
      <c r="N20" s="5">
        <v>2880.02</v>
      </c>
    </row>
    <row r="21" spans="1:18" s="12" customFormat="1" ht="22.5" customHeight="1">
      <c r="A21" s="13" t="s">
        <v>54</v>
      </c>
      <c r="B21" s="13" t="s">
        <v>16</v>
      </c>
      <c r="C21" s="13" t="s">
        <v>34</v>
      </c>
      <c r="D21" s="13" t="s">
        <v>89</v>
      </c>
      <c r="E21" s="13" t="s">
        <v>29</v>
      </c>
      <c r="F21" s="8" t="s">
        <v>23</v>
      </c>
      <c r="G21" s="5">
        <v>255</v>
      </c>
      <c r="H21" s="5">
        <v>12.44</v>
      </c>
      <c r="I21" s="5">
        <v>6.02</v>
      </c>
      <c r="J21" s="5">
        <v>9.5299999999999994</v>
      </c>
      <c r="K21" s="5">
        <v>15.55</v>
      </c>
      <c r="L21" s="5">
        <v>1535.1</v>
      </c>
      <c r="M21" s="5">
        <v>2430.15</v>
      </c>
      <c r="N21" s="5">
        <v>3965.25</v>
      </c>
    </row>
    <row r="22" spans="1:18" s="12" customFormat="1" ht="22.5" customHeight="1">
      <c r="A22" s="13" t="s">
        <v>55</v>
      </c>
      <c r="B22" s="13" t="s">
        <v>71</v>
      </c>
      <c r="C22" s="13" t="s">
        <v>34</v>
      </c>
      <c r="D22" s="13" t="s">
        <v>19</v>
      </c>
      <c r="E22" s="13" t="s">
        <v>29</v>
      </c>
      <c r="F22" s="8" t="s">
        <v>23</v>
      </c>
      <c r="G22" s="5">
        <v>43</v>
      </c>
      <c r="H22" s="5">
        <v>24.26</v>
      </c>
      <c r="I22" s="5">
        <v>17.149999999999999</v>
      </c>
      <c r="J22" s="5">
        <v>13.17</v>
      </c>
      <c r="K22" s="5">
        <v>30.32</v>
      </c>
      <c r="L22" s="5">
        <v>737.45</v>
      </c>
      <c r="M22" s="5">
        <v>566.30999999999995</v>
      </c>
      <c r="N22" s="5">
        <v>1303.76</v>
      </c>
    </row>
    <row r="23" spans="1:18" s="12" customFormat="1" ht="22.5" customHeight="1">
      <c r="A23" s="13" t="s">
        <v>56</v>
      </c>
      <c r="B23" s="13" t="s">
        <v>85</v>
      </c>
      <c r="C23" s="13" t="s">
        <v>34</v>
      </c>
      <c r="D23" s="13" t="s">
        <v>33</v>
      </c>
      <c r="E23" s="13" t="s">
        <v>29</v>
      </c>
      <c r="F23" s="8" t="s">
        <v>23</v>
      </c>
      <c r="G23" s="5">
        <v>27</v>
      </c>
      <c r="H23" s="5">
        <v>14.3</v>
      </c>
      <c r="I23" s="5">
        <v>9.5399999999999991</v>
      </c>
      <c r="J23" s="5">
        <v>8.33</v>
      </c>
      <c r="K23" s="5">
        <v>17.87</v>
      </c>
      <c r="L23" s="5">
        <v>257.58</v>
      </c>
      <c r="M23" s="5">
        <v>224.91</v>
      </c>
      <c r="N23" s="5">
        <v>482.49</v>
      </c>
    </row>
    <row r="24" spans="1:18" s="12" customFormat="1" ht="22.5" customHeight="1">
      <c r="A24" s="13" t="s">
        <v>57</v>
      </c>
      <c r="B24" s="13" t="s">
        <v>39</v>
      </c>
      <c r="C24" s="13" t="s">
        <v>12</v>
      </c>
      <c r="D24" s="13" t="s">
        <v>25</v>
      </c>
      <c r="E24" s="13" t="s">
        <v>12</v>
      </c>
      <c r="F24" s="8" t="s">
        <v>9</v>
      </c>
      <c r="G24" s="5">
        <v>195</v>
      </c>
      <c r="H24" s="5">
        <v>11.93</v>
      </c>
      <c r="I24" s="5">
        <v>10.37</v>
      </c>
      <c r="J24" s="5">
        <v>4.54</v>
      </c>
      <c r="K24" s="5">
        <v>14.91</v>
      </c>
      <c r="L24" s="5">
        <f>I24*G24</f>
        <v>2022.1499999999999</v>
      </c>
      <c r="M24" s="5">
        <f>J24*G24</f>
        <v>885.3</v>
      </c>
      <c r="N24" s="5">
        <f>K24*G24</f>
        <v>2907.45</v>
      </c>
    </row>
    <row r="25" spans="1:18" s="12" customFormat="1" ht="22.5" customHeight="1">
      <c r="A25" s="10" t="s">
        <v>7</v>
      </c>
      <c r="B25" s="10"/>
      <c r="C25" s="10"/>
      <c r="D25" s="10" t="s">
        <v>48</v>
      </c>
      <c r="E25" s="10"/>
      <c r="F25" s="10"/>
      <c r="G25" s="1"/>
      <c r="H25" s="1"/>
      <c r="I25" s="1"/>
      <c r="J25" s="1"/>
      <c r="K25" s="1"/>
      <c r="L25" s="1"/>
      <c r="M25" s="1"/>
      <c r="N25" s="1">
        <v>611.82000000000005</v>
      </c>
    </row>
    <row r="26" spans="1:18" s="12" customFormat="1" ht="22.5" customHeight="1">
      <c r="A26" s="13" t="s">
        <v>42</v>
      </c>
      <c r="B26" s="13" t="s">
        <v>17</v>
      </c>
      <c r="C26" s="13" t="s">
        <v>34</v>
      </c>
      <c r="D26" s="13" t="s">
        <v>15</v>
      </c>
      <c r="E26" s="13" t="s">
        <v>32</v>
      </c>
      <c r="F26" s="8" t="s">
        <v>23</v>
      </c>
      <c r="G26" s="5">
        <v>206</v>
      </c>
      <c r="H26" s="5">
        <v>2.38</v>
      </c>
      <c r="I26" s="5">
        <v>2.11</v>
      </c>
      <c r="J26" s="5">
        <v>0.86</v>
      </c>
      <c r="K26" s="5">
        <v>2.97</v>
      </c>
      <c r="L26" s="5">
        <v>434.66</v>
      </c>
      <c r="M26" s="5">
        <v>177.16</v>
      </c>
      <c r="N26" s="5">
        <v>611.82000000000005</v>
      </c>
    </row>
    <row r="27" spans="1:18">
      <c r="A27" s="6"/>
      <c r="B27" s="6"/>
      <c r="C27" s="6"/>
      <c r="D27" s="6"/>
      <c r="E27" s="6"/>
      <c r="F27" s="6"/>
      <c r="G27" s="6"/>
      <c r="H27" s="6"/>
      <c r="I27" s="6"/>
      <c r="J27" s="6"/>
      <c r="K27" s="6" t="s">
        <v>65</v>
      </c>
      <c r="L27" s="49">
        <f>SUM(L7:L26)</f>
        <v>20112.32</v>
      </c>
      <c r="M27" s="49">
        <f>SUM(M7:M26)</f>
        <v>12146.319999999998</v>
      </c>
      <c r="N27" s="49">
        <f>SUM(L27:M27)</f>
        <v>32258.639999999999</v>
      </c>
      <c r="Q27" s="50"/>
      <c r="R27" s="50"/>
    </row>
    <row r="28" spans="1:18">
      <c r="A28" s="6"/>
      <c r="B28" s="6"/>
      <c r="C28" s="6"/>
      <c r="D28" s="6"/>
      <c r="E28" s="6"/>
      <c r="F28" s="6"/>
      <c r="G28" s="6"/>
      <c r="H28" s="6"/>
      <c r="I28" s="6"/>
      <c r="J28" s="6"/>
      <c r="K28" s="53" t="s">
        <v>96</v>
      </c>
      <c r="L28" s="53"/>
      <c r="M28" s="54">
        <f>N27/1.25</f>
        <v>25806.912</v>
      </c>
      <c r="N28" s="54"/>
      <c r="Q28" s="51"/>
    </row>
    <row r="29" spans="1:18">
      <c r="A29" s="6"/>
      <c r="B29" s="6"/>
      <c r="C29" s="6"/>
      <c r="D29" s="6"/>
      <c r="E29" s="6"/>
      <c r="F29" s="6"/>
      <c r="G29" s="6"/>
      <c r="H29" s="6"/>
      <c r="I29" s="6"/>
      <c r="J29" s="6"/>
      <c r="K29" s="53" t="s">
        <v>77</v>
      </c>
      <c r="L29" s="53"/>
      <c r="M29" s="54">
        <f>M28*0.25</f>
        <v>6451.7280000000001</v>
      </c>
      <c r="N29" s="54"/>
      <c r="Q29" s="51"/>
    </row>
    <row r="30" spans="1:18">
      <c r="A30" s="6"/>
      <c r="B30" s="6"/>
      <c r="C30" s="6"/>
      <c r="D30" s="6"/>
      <c r="E30" s="6"/>
      <c r="F30" s="6"/>
      <c r="G30" s="6"/>
      <c r="H30" s="6"/>
      <c r="I30" s="6"/>
      <c r="J30" s="6"/>
      <c r="K30" s="53" t="s">
        <v>8</v>
      </c>
      <c r="L30" s="53"/>
      <c r="M30" s="54">
        <f>SUM(M28:N29)</f>
        <v>32258.639999999999</v>
      </c>
      <c r="N30" s="54"/>
      <c r="Q30" s="52"/>
    </row>
    <row r="31" spans="1:18">
      <c r="A31" s="14"/>
      <c r="B31" s="15"/>
      <c r="C31" s="16" t="s">
        <v>99</v>
      </c>
      <c r="D31" s="17"/>
      <c r="E31" s="15"/>
      <c r="F31" s="18"/>
      <c r="G31" s="18"/>
      <c r="H31" s="18"/>
      <c r="I31" s="55"/>
      <c r="J31" s="55"/>
      <c r="K31" s="19"/>
    </row>
    <row r="32" spans="1:18" ht="25.5">
      <c r="A32" s="20" t="s">
        <v>100</v>
      </c>
      <c r="B32" s="21"/>
      <c r="C32" s="20" t="s">
        <v>101</v>
      </c>
      <c r="D32" s="22" t="s">
        <v>102</v>
      </c>
      <c r="E32" s="22" t="s">
        <v>103</v>
      </c>
      <c r="F32" s="18"/>
      <c r="G32" s="18"/>
      <c r="H32" s="18"/>
      <c r="I32" s="18"/>
      <c r="J32" s="18"/>
      <c r="K32" s="19"/>
    </row>
    <row r="33" spans="1:14" ht="25.5">
      <c r="A33" s="23">
        <v>1</v>
      </c>
      <c r="B33" s="24"/>
      <c r="C33" s="23" t="s">
        <v>104</v>
      </c>
      <c r="D33" s="25" t="s">
        <v>105</v>
      </c>
      <c r="E33" s="26">
        <v>4.68</v>
      </c>
      <c r="F33" s="18"/>
      <c r="G33" s="18"/>
      <c r="H33" s="18"/>
      <c r="I33" s="18"/>
      <c r="J33" s="18"/>
      <c r="K33" s="19"/>
      <c r="L33" s="50"/>
    </row>
    <row r="34" spans="1:14">
      <c r="A34" s="23">
        <v>2</v>
      </c>
      <c r="B34" s="24"/>
      <c r="C34" s="23" t="s">
        <v>106</v>
      </c>
      <c r="D34" s="25" t="s">
        <v>107</v>
      </c>
      <c r="E34" s="26">
        <v>0.4</v>
      </c>
      <c r="F34" s="18"/>
      <c r="G34" s="18"/>
      <c r="H34" s="18"/>
      <c r="I34" s="18"/>
      <c r="J34" s="18"/>
      <c r="K34" s="19"/>
    </row>
    <row r="35" spans="1:14" ht="25.5">
      <c r="A35" s="23">
        <v>3</v>
      </c>
      <c r="B35" s="24"/>
      <c r="C35" s="23" t="s">
        <v>108</v>
      </c>
      <c r="D35" s="25" t="s">
        <v>109</v>
      </c>
      <c r="E35" s="26">
        <v>1.27</v>
      </c>
      <c r="F35" s="18"/>
      <c r="G35" s="18"/>
      <c r="H35" s="18"/>
      <c r="I35" s="18"/>
      <c r="J35" s="18"/>
      <c r="K35" s="19"/>
    </row>
    <row r="36" spans="1:14">
      <c r="A36" s="23">
        <v>4</v>
      </c>
      <c r="B36" s="24"/>
      <c r="C36" s="23" t="s">
        <v>110</v>
      </c>
      <c r="D36" s="25" t="s">
        <v>111</v>
      </c>
      <c r="E36" s="26">
        <v>0.4</v>
      </c>
      <c r="F36" s="18"/>
      <c r="G36" s="18"/>
      <c r="H36" s="18"/>
      <c r="I36" s="18"/>
      <c r="J36" s="18"/>
      <c r="K36" s="19"/>
    </row>
    <row r="37" spans="1:14" ht="25.5">
      <c r="A37" s="23">
        <v>5</v>
      </c>
      <c r="B37" s="24"/>
      <c r="C37" s="23" t="s">
        <v>112</v>
      </c>
      <c r="D37" s="25" t="s">
        <v>113</v>
      </c>
      <c r="E37" s="26">
        <v>1.23</v>
      </c>
      <c r="F37" s="18"/>
      <c r="G37" s="18"/>
      <c r="H37" s="18"/>
      <c r="I37" s="18"/>
      <c r="J37" s="18"/>
      <c r="K37" s="19"/>
    </row>
    <row r="38" spans="1:14">
      <c r="A38" s="23">
        <v>6</v>
      </c>
      <c r="B38" s="24"/>
      <c r="C38" s="23" t="s">
        <v>114</v>
      </c>
      <c r="D38" s="25" t="s">
        <v>115</v>
      </c>
      <c r="E38" s="26">
        <v>7.4</v>
      </c>
      <c r="F38" s="18"/>
      <c r="G38" s="18"/>
      <c r="H38" s="18"/>
      <c r="I38" s="18"/>
      <c r="J38" s="18"/>
      <c r="K38" s="19"/>
    </row>
    <row r="39" spans="1:14">
      <c r="A39" s="23">
        <v>7</v>
      </c>
      <c r="B39" s="24"/>
      <c r="C39" s="23" t="s">
        <v>116</v>
      </c>
      <c r="D39" s="63" t="s">
        <v>117</v>
      </c>
      <c r="E39" s="26">
        <v>3</v>
      </c>
      <c r="F39" s="18"/>
      <c r="G39" s="18"/>
      <c r="H39" s="18"/>
      <c r="I39" s="18"/>
      <c r="J39" s="18"/>
      <c r="K39" s="19"/>
    </row>
    <row r="40" spans="1:14">
      <c r="A40" s="23">
        <v>8</v>
      </c>
      <c r="B40" s="24"/>
      <c r="C40" s="23" t="s">
        <v>118</v>
      </c>
      <c r="D40" s="64"/>
      <c r="E40" s="26">
        <v>0.65</v>
      </c>
      <c r="F40" s="18"/>
      <c r="G40" s="18"/>
      <c r="H40" s="18"/>
      <c r="I40" s="18"/>
      <c r="J40" s="18"/>
      <c r="K40" s="19"/>
    </row>
    <row r="41" spans="1:14">
      <c r="A41" s="23">
        <v>9</v>
      </c>
      <c r="B41" s="24"/>
      <c r="C41" s="23" t="s">
        <v>119</v>
      </c>
      <c r="D41" s="65"/>
      <c r="E41" s="26">
        <v>3.5</v>
      </c>
      <c r="F41" s="18"/>
      <c r="G41" s="18"/>
      <c r="H41" s="18"/>
      <c r="I41" s="18"/>
      <c r="J41" s="18"/>
      <c r="K41" s="19"/>
    </row>
    <row r="42" spans="1:14">
      <c r="A42" s="23"/>
      <c r="B42" s="24"/>
      <c r="C42" s="27" t="s">
        <v>120</v>
      </c>
      <c r="D42" s="28"/>
      <c r="E42" s="29">
        <f>((((1+(E33+E34+E35+E36)/100)*(1+E37/100)*(1+E38/100))/(1-(E39+E40+E41)/100))-1)*100</f>
        <v>24.996972374798034</v>
      </c>
      <c r="F42" s="18"/>
      <c r="G42" s="18"/>
      <c r="H42" s="18"/>
      <c r="I42" s="18"/>
      <c r="J42" s="18"/>
      <c r="K42" s="19"/>
    </row>
    <row r="43" spans="1:14">
      <c r="A43" s="66" t="s">
        <v>121</v>
      </c>
      <c r="B43" s="66"/>
      <c r="C43" s="66"/>
      <c r="D43" s="66"/>
      <c r="E43" s="30"/>
      <c r="F43" s="18"/>
      <c r="G43" s="18"/>
      <c r="H43" s="18"/>
      <c r="I43" s="18"/>
      <c r="J43" s="18"/>
      <c r="K43" s="19"/>
    </row>
    <row r="44" spans="1:14" ht="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ht="39.950000000000003" customHeight="1">
      <c r="A45" s="67" t="s">
        <v>122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</sheetData>
  <mergeCells count="27">
    <mergeCell ref="D39:D41"/>
    <mergeCell ref="A43:D43"/>
    <mergeCell ref="A45:N45"/>
    <mergeCell ref="A1:D1"/>
    <mergeCell ref="F1:H1"/>
    <mergeCell ref="I1:N1"/>
    <mergeCell ref="A2:D2"/>
    <mergeCell ref="F2:H2"/>
    <mergeCell ref="I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K28:L28"/>
    <mergeCell ref="M28:N28"/>
    <mergeCell ref="K29:L29"/>
    <mergeCell ref="M29:N29"/>
    <mergeCell ref="K30:L30"/>
    <mergeCell ref="M30:N30"/>
    <mergeCell ref="I31:J31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zoomScale="60" zoomScaleNormal="100" workbookViewId="0">
      <selection activeCell="M28" sqref="M28"/>
    </sheetView>
  </sheetViews>
  <sheetFormatPr defaultRowHeight="15"/>
  <cols>
    <col min="1" max="1" width="2" bestFit="1" customWidth="1"/>
    <col min="2" max="2" width="41.140625" bestFit="1" customWidth="1"/>
    <col min="3" max="3" width="9" customWidth="1"/>
    <col min="4" max="4" width="9.5703125" customWidth="1"/>
  </cols>
  <sheetData>
    <row r="1" spans="1:5" s="32" customFormat="1" ht="15.75" customHeight="1">
      <c r="A1" s="75" t="s">
        <v>123</v>
      </c>
      <c r="B1" s="76"/>
      <c r="C1" s="76"/>
      <c r="D1" s="77"/>
    </row>
    <row r="2" spans="1:5" s="32" customFormat="1" ht="22.5" customHeight="1">
      <c r="A2" s="78"/>
      <c r="B2" s="79"/>
      <c r="C2" s="79"/>
      <c r="D2" s="80"/>
    </row>
    <row r="3" spans="1:5" s="36" customFormat="1" ht="18" customHeight="1">
      <c r="A3" s="33" t="s">
        <v>124</v>
      </c>
      <c r="B3" s="34" t="s">
        <v>125</v>
      </c>
      <c r="C3" s="34" t="s">
        <v>126</v>
      </c>
      <c r="D3" s="35" t="s">
        <v>120</v>
      </c>
    </row>
    <row r="4" spans="1:5" s="38" customFormat="1" ht="12.75">
      <c r="A4" s="74">
        <v>1</v>
      </c>
      <c r="B4" s="73" t="str">
        <f>Sheet1!D6</f>
        <v>SERVIÇOS PRELIMINARES</v>
      </c>
      <c r="C4" s="37">
        <v>1</v>
      </c>
      <c r="D4" s="37">
        <f>SUM(C4:C4)</f>
        <v>1</v>
      </c>
    </row>
    <row r="5" spans="1:5" s="38" customFormat="1" ht="25.5" customHeight="1">
      <c r="A5" s="74"/>
      <c r="B5" s="73"/>
      <c r="C5" s="39">
        <f>C4*$D$5</f>
        <v>12534.03</v>
      </c>
      <c r="D5" s="40">
        <f>Sheet1!N6</f>
        <v>12534.03</v>
      </c>
    </row>
    <row r="6" spans="1:5" s="38" customFormat="1" ht="12.75">
      <c r="A6" s="74">
        <v>2</v>
      </c>
      <c r="B6" s="73" t="str">
        <f>Sheet1!D8</f>
        <v>DEMOLIÇÕES</v>
      </c>
      <c r="C6" s="37">
        <v>1</v>
      </c>
      <c r="D6" s="37">
        <f>SUM(C6:C6)</f>
        <v>1</v>
      </c>
    </row>
    <row r="7" spans="1:5" s="38" customFormat="1" ht="20.25" customHeight="1">
      <c r="A7" s="74"/>
      <c r="B7" s="73"/>
      <c r="C7" s="39">
        <f>C6*$D$7</f>
        <v>701.64</v>
      </c>
      <c r="D7" s="40">
        <f>Sheet1!N8</f>
        <v>701.64</v>
      </c>
    </row>
    <row r="8" spans="1:5" s="38" customFormat="1" ht="12.75">
      <c r="A8" s="74">
        <v>3</v>
      </c>
      <c r="B8" s="73" t="str">
        <f>Sheet1!D11</f>
        <v>IMPERMEABILIZAÇÃO</v>
      </c>
      <c r="C8" s="37">
        <v>1</v>
      </c>
      <c r="D8" s="37">
        <f>SUM(C8:C8)</f>
        <v>1</v>
      </c>
    </row>
    <row r="9" spans="1:5" s="38" customFormat="1" ht="23.25" customHeight="1">
      <c r="A9" s="74"/>
      <c r="B9" s="73"/>
      <c r="C9" s="39">
        <f>C8*$D$9</f>
        <v>782.6</v>
      </c>
      <c r="D9" s="40">
        <f>Sheet1!N11</f>
        <v>782.6</v>
      </c>
    </row>
    <row r="10" spans="1:5" s="38" customFormat="1" ht="14.25" customHeight="1">
      <c r="A10" s="74">
        <v>4</v>
      </c>
      <c r="B10" s="73" t="str">
        <f>Sheet1!D13</f>
        <v>REVESTIMENTOS</v>
      </c>
      <c r="C10" s="37">
        <v>1</v>
      </c>
      <c r="D10" s="37">
        <f>SUM(C10:C10)</f>
        <v>1</v>
      </c>
    </row>
    <row r="11" spans="1:5" s="38" customFormat="1" ht="21.75" customHeight="1">
      <c r="A11" s="74"/>
      <c r="B11" s="73"/>
      <c r="C11" s="39">
        <f>C10*$D$11</f>
        <v>6089.58</v>
      </c>
      <c r="D11" s="40">
        <f>Sheet1!N13</f>
        <v>6089.58</v>
      </c>
    </row>
    <row r="12" spans="1:5" s="38" customFormat="1" ht="15" customHeight="1">
      <c r="A12" s="74">
        <v>5</v>
      </c>
      <c r="B12" s="73" t="str">
        <f>Sheet1!D19</f>
        <v>PINTURA</v>
      </c>
      <c r="C12" s="37">
        <v>1</v>
      </c>
      <c r="D12" s="37">
        <f>SUM(C12:C12)</f>
        <v>1</v>
      </c>
    </row>
    <row r="13" spans="1:5" s="38" customFormat="1" ht="22.5" customHeight="1">
      <c r="A13" s="74">
        <v>4</v>
      </c>
      <c r="B13" s="73"/>
      <c r="C13" s="39">
        <f>C12*$D$13</f>
        <v>11538.970000000001</v>
      </c>
      <c r="D13" s="40">
        <f>Sheet1!N19</f>
        <v>11538.970000000001</v>
      </c>
    </row>
    <row r="14" spans="1:5" s="41" customFormat="1" ht="12.75">
      <c r="A14" s="74">
        <v>6</v>
      </c>
      <c r="B14" s="73" t="str">
        <f>[1]ORÇAMENTO!D13</f>
        <v>SERVIÇOS COMPLEMENTARES</v>
      </c>
      <c r="C14" s="37">
        <v>1</v>
      </c>
      <c r="D14" s="37">
        <f>SUM(C14:C14)</f>
        <v>1</v>
      </c>
    </row>
    <row r="15" spans="1:5" s="41" customFormat="1" ht="22.5" customHeight="1">
      <c r="A15" s="74"/>
      <c r="B15" s="73"/>
      <c r="C15" s="39">
        <f>C14*$D$15</f>
        <v>611.82000000000005</v>
      </c>
      <c r="D15" s="40">
        <f>Sheet1!N25</f>
        <v>611.82000000000005</v>
      </c>
    </row>
    <row r="16" spans="1:5" s="41" customFormat="1" ht="18" customHeight="1">
      <c r="A16" s="42"/>
      <c r="B16" s="42" t="s">
        <v>120</v>
      </c>
      <c r="C16" s="43">
        <f>C5+C11+C15+C7+C9+C13</f>
        <v>32258.639999999999</v>
      </c>
      <c r="D16" s="43">
        <f>D5+D11+D15+D7+D9+D13</f>
        <v>32258.639999999999</v>
      </c>
      <c r="E16" s="44"/>
    </row>
    <row r="17" spans="1:6" s="47" customFormat="1" ht="12.75">
      <c r="A17" s="81" t="s">
        <v>127</v>
      </c>
      <c r="B17" s="81"/>
      <c r="C17" s="45"/>
      <c r="D17" s="46"/>
      <c r="F17" s="48"/>
    </row>
  </sheetData>
  <mergeCells count="15">
    <mergeCell ref="A14:A15"/>
    <mergeCell ref="B14:B15"/>
    <mergeCell ref="A17:B17"/>
    <mergeCell ref="B8:B9"/>
    <mergeCell ref="A8:A9"/>
    <mergeCell ref="B12:B13"/>
    <mergeCell ref="A12:A13"/>
    <mergeCell ref="A1:D1"/>
    <mergeCell ref="A2:D2"/>
    <mergeCell ref="A4:A5"/>
    <mergeCell ref="B4:B5"/>
    <mergeCell ref="A6:A7"/>
    <mergeCell ref="B6:B7"/>
    <mergeCell ref="A10:A11"/>
    <mergeCell ref="B10:B1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Sheet1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2018-08-30T16:41:28Z</cp:lastPrinted>
  <dcterms:created xsi:type="dcterms:W3CDTF">2018-08-27T09:44:08Z</dcterms:created>
  <dcterms:modified xsi:type="dcterms:W3CDTF">2018-08-30T16:45:04Z</dcterms:modified>
</cp:coreProperties>
</file>