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<sst xmlns="http://schemas.openxmlformats.org/spreadsheetml/2006/main" count="571" uniqueCount="363">
  <si>
    <t xml:space="preserve">Descrição do Orçamento</t>
  </si>
  <si>
    <t xml:space="preserve">Bancos Utilizados</t>
  </si>
  <si>
    <t xml:space="preserve">B.D.I.</t>
  </si>
  <si>
    <t xml:space="preserve">Encargos Sociais</t>
  </si>
  <si>
    <t xml:space="preserve">Matriz Suína - Simplificado</t>
  </si>
  <si>
    <t xml:space="preserve">SINAPI - 04/2018 - RS
SBC - 05/2018 - RS
SICRO3 - 11/2017 - RS
SICRO2 - 11/2016 - RS
ORSE - 02/2018 - SE
SEDOP - 04/2018 - PA
SEINFRA - 024 - CE
SETOP - 01/2018 - MG
IOPES - 01/2018 - ES
SIURB - 01/2018 - SP
SIURB INFRA - 01/2018 - SP
SUDECAP - 02/2018 - MG
CPOS - 03/2018 - SP
FDE - 04/2018 - SP
AGETOP CIVIL - 11/2017 - GO
CAEMA - 05/2016 - MA
EMBASA - 06/2017 - BA
CAERN - 11/2017 - RN
AGETOP RODOVIARIA - 12/2015 - GO
</t>
  </si>
  <si>
    <t xml:space="preserve">25,00%
</t>
  </si>
  <si>
    <t xml:space="preserve">0,0% - Desonerada</t>
  </si>
  <si>
    <t xml:space="preserve">Planilha Orçamentária Sintética</t>
  </si>
  <si>
    <t xml:space="preserve">Item</t>
  </si>
  <si>
    <t xml:space="preserve">Código</t>
  </si>
  <si>
    <t xml:space="preserve">Banco</t>
  </si>
  <si>
    <t xml:space="preserve">Descrição</t>
  </si>
  <si>
    <t xml:space="preserve">Tipo</t>
  </si>
  <si>
    <t xml:space="preserve">Und</t>
  </si>
  <si>
    <t xml:space="preserve">Quant.</t>
  </si>
  <si>
    <t xml:space="preserve">Valor Unit com BDI</t>
  </si>
  <si>
    <t xml:space="preserve">M. O.</t>
  </si>
  <si>
    <t xml:space="preserve">MAT</t>
  </si>
  <si>
    <t xml:space="preserve">Total</t>
  </si>
  <si>
    <t xml:space="preserve">1</t>
  </si>
  <si>
    <t xml:space="preserve">SERVIÇOS PRELIMINARES E TÉCNICOS</t>
  </si>
  <si>
    <t xml:space="preserve">ITEM</t>
  </si>
  <si>
    <t xml:space="preserve">1.1</t>
  </si>
  <si>
    <t xml:space="preserve">9.058</t>
  </si>
  <si>
    <t xml:space="preserve">Próprio</t>
  </si>
  <si>
    <t xml:space="preserve">SBC (011024) - ADMINISTRAÇÃO LOCAL.-EQUIPE AUXILIAR</t>
  </si>
  <si>
    <t xml:space="preserve">011</t>
  </si>
  <si>
    <t xml:space="preserve">MES</t>
  </si>
  <si>
    <t xml:space="preserve">1.2</t>
  </si>
  <si>
    <t xml:space="preserve">1.003</t>
  </si>
  <si>
    <t xml:space="preserve">PROJETO ESTRUTURAL</t>
  </si>
  <si>
    <t xml:space="preserve">SERP - SERVIÇOS PRELIMINARES</t>
  </si>
  <si>
    <t xml:space="preserve">m²</t>
  </si>
  <si>
    <t xml:space="preserve">1.3</t>
  </si>
  <si>
    <t xml:space="preserve">1.10</t>
  </si>
  <si>
    <t xml:space="preserve">CÓPIAS E DESPESAS LEGAIS</t>
  </si>
  <si>
    <t xml:space="preserve">mês</t>
  </si>
  <si>
    <t xml:space="preserve">1.4</t>
  </si>
  <si>
    <t xml:space="preserve">74209/001</t>
  </si>
  <si>
    <t xml:space="preserve">SINAPI</t>
  </si>
  <si>
    <t xml:space="preserve">PLACA DE OBRA EM CHAPA DE ACO GALVANIZADO</t>
  </si>
  <si>
    <t xml:space="preserve">CANT - CANTEIRO DE OBRAS</t>
  </si>
  <si>
    <t xml:space="preserve">2</t>
  </si>
  <si>
    <t xml:space="preserve">MOVIMENTOS DE TERRA / DEMOLIÇÕES</t>
  </si>
  <si>
    <t xml:space="preserve">2.1</t>
  </si>
  <si>
    <t xml:space="preserve">79480</t>
  </si>
  <si>
    <t xml:space="preserve">ESCAVACAO MECANICA CAMPO ABERTO EM SOLO EXCETO ROCHA ATE 2,00M PROFUNDIDADE</t>
  </si>
  <si>
    <t xml:space="preserve">MOVT - MOVIMENTO DE TERRA</t>
  </si>
  <si>
    <t xml:space="preserve">m³</t>
  </si>
  <si>
    <t xml:space="preserve">2.2</t>
  </si>
  <si>
    <t xml:space="preserve">97622</t>
  </si>
  <si>
    <t xml:space="preserve">DEMOLIÇÃO DE ALVENARIA DE BLOCO FURADO, DE FORMA MANUAL, SEM REAPROVEITAMENTO. AF_12/2017</t>
  </si>
  <si>
    <t xml:space="preserve">2.3</t>
  </si>
  <si>
    <t xml:space="preserve">210063</t>
  </si>
  <si>
    <t xml:space="preserve">SBC</t>
  </si>
  <si>
    <t xml:space="preserve">REMOCAO ENTULHO DE OBRAS-ESTIVA DE CARGA</t>
  </si>
  <si>
    <t xml:space="preserve">LIMPEZA</t>
  </si>
  <si>
    <t xml:space="preserve">2.4</t>
  </si>
  <si>
    <t xml:space="preserve">16</t>
  </si>
  <si>
    <t xml:space="preserve">ORSE</t>
  </si>
  <si>
    <t xml:space="preserve">Demolição manual de piso em concreto simples e/ou cimentado</t>
  </si>
  <si>
    <t xml:space="preserve">Demolições / Remoções</t>
  </si>
  <si>
    <t xml:space="preserve">3</t>
  </si>
  <si>
    <t xml:space="preserve">INFRAESTRUTURA / FUNDAÇÕES</t>
  </si>
  <si>
    <t xml:space="preserve">3.1</t>
  </si>
  <si>
    <t xml:space="preserve">98230</t>
  </si>
  <si>
    <t xml:space="preserve">ESTACA BROCA DE CONCRETO, DIÂMETRO DE 30 CM, PROFUNDIDADE DE ATÉ 3 M, ESCAVAÇÃO MANUAL COM TRADO CONCHA, NÃO ARMADA. AF_03/2018</t>
  </si>
  <si>
    <t xml:space="preserve">FUES - FUNDAÇÕES E ESTRUTURAS</t>
  </si>
  <si>
    <t xml:space="preserve">M</t>
  </si>
  <si>
    <t xml:space="preserve">3.2</t>
  </si>
  <si>
    <t xml:space="preserve">9.083</t>
  </si>
  <si>
    <t xml:space="preserve">VIGA DE FUNDAÇÃO EM CONCRETO ARMADO USINADO - FCK 25 MPA - COMPLETO COM FÔRMAS, ARMADURA, LANÇADO E ADENSADO</t>
  </si>
  <si>
    <t xml:space="preserve">3.3</t>
  </si>
  <si>
    <t xml:space="preserve">94962</t>
  </si>
  <si>
    <t xml:space="preserve">CONCRETO MAGRO PARA LASTRO, TRAÇO 1:4,5:4,5 (CIMENTO/ AREIA MÉDIA/ BRITA 1)  - PREPARO MECÂNICO COM BETONEIRA 400 L. AF_07/2016</t>
  </si>
  <si>
    <t xml:space="preserve">4</t>
  </si>
  <si>
    <t xml:space="preserve">SUPRAESTRUTURA</t>
  </si>
  <si>
    <t xml:space="preserve">4.2</t>
  </si>
  <si>
    <t xml:space="preserve">13.031</t>
  </si>
  <si>
    <t xml:space="preserve">LAJE MACIÇA ESP 10 CM, CONCRETO USINADO C30, INCLUSO ARMADURA, FORMA, ESCORAMENTO, COMPLETA</t>
  </si>
  <si>
    <t xml:space="preserve">4.3</t>
  </si>
  <si>
    <t xml:space="preserve">4.010</t>
  </si>
  <si>
    <t xml:space="preserve">VIGA EM CONCRETO ARMADO USINADO - FCK 20 MPA - COMPLETO COM FÔRMAS, ARMADURA, LANÇADO E ADENSADO</t>
  </si>
  <si>
    <t xml:space="preserve">9.075</t>
  </si>
  <si>
    <t xml:space="preserve">PILAR ESTRUTURA CONCRETO ARMADO USINADO BOMBEADO - FCK 25 Mpa - COMPLETO COM FÔRMAS, ESCORAMENTO, ARMADURA, LANÇADO E ADENSADO</t>
  </si>
  <si>
    <t xml:space="preserve">4.5</t>
  </si>
  <si>
    <t xml:space="preserve">74202/002</t>
  </si>
  <si>
    <t xml:space="preserve">LAJE PRE-MOLDADA P/PISO, SOBRECARGA 200KG/M2, VAOS ATE 3,50M/E=8CM, C/LAJOTAS E CAP.C/CONC FCK=20MPA, 4CM, INTER-EIXO 38CM, C/ESCORAMENTO (REAPR.3X) E FERRAGEM NEGATIVA</t>
  </si>
  <si>
    <t xml:space="preserve">5</t>
  </si>
  <si>
    <t xml:space="preserve">ALVENARIA / VEDAÇÃO</t>
  </si>
  <si>
    <t xml:space="preserve">5.1</t>
  </si>
  <si>
    <t xml:space="preserve">89168</t>
  </si>
  <si>
    <t xml:space="preserve">(COMPOSIÇÃO REPRESENTATIVA) DO SERVIÇO DE ALVENARIA DE VEDAÇÃO DE BLOCOS VAZADOS DE CERÂMICA DE 9X19X19CM (ESPESSURA 9CM), PARA EDIFICAÇÃO HABITACIONAL UNIFAMILIAR (CASA) E EDIFICAÇÃO PÚBLICA PADRÃO. AF_11/2014</t>
  </si>
  <si>
    <t xml:space="preserve">PARE - PAREDES/PAINEIS</t>
  </si>
  <si>
    <t xml:space="preserve">5.2</t>
  </si>
  <si>
    <t xml:space="preserve">93187</t>
  </si>
  <si>
    <t xml:space="preserve">VERGA MOLDADA IN LOCO EM CONCRETO PARA JANELAS COM MAIS DE 1,5 M DE VÃO. AF_03/2016</t>
  </si>
  <si>
    <t xml:space="preserve">93188</t>
  </si>
  <si>
    <t xml:space="preserve">VERGA MOLDADA IN LOCO EM CONCRETO PARA PORTAS COM ATÉ 1,5 M DE VÃO. AF_03/2016</t>
  </si>
  <si>
    <t xml:space="preserve">5.3</t>
  </si>
  <si>
    <t xml:space="preserve">93197</t>
  </si>
  <si>
    <t xml:space="preserve">CONTRAVERGA MOLDADA IN LOCO EM CONCRETO PARA VÃOS DE MAIS DE 1,5 M DE COMPRIMENTO. AF_03/2016</t>
  </si>
  <si>
    <t xml:space="preserve">6</t>
  </si>
  <si>
    <t xml:space="preserve">ESQUADRIAS</t>
  </si>
  <si>
    <t xml:space="preserve">6.1</t>
  </si>
  <si>
    <t xml:space="preserve">91338</t>
  </si>
  <si>
    <t xml:space="preserve">PORTA DE ALUMÍNIO DE ABRIR COM LAMBRI, COM GUARNIÇÃO, FIXAÇÃO COM PARAFUSOS - FORNECIMENTO E INSTALAÇÃO. AF_08/2015</t>
  </si>
  <si>
    <t xml:space="preserve">ESQV - ESQUADRIAS/FERRAGENS/VIDROS</t>
  </si>
  <si>
    <t xml:space="preserve">6.3</t>
  </si>
  <si>
    <t xml:space="preserve">112227</t>
  </si>
  <si>
    <t xml:space="preserve">PORTA ALUMINIO 1 FOLHA DE CORRER</t>
  </si>
  <si>
    <t xml:space="preserve">ESQUADRIAS DE ALUMINIO</t>
  </si>
  <si>
    <t xml:space="preserve">4406</t>
  </si>
  <si>
    <t xml:space="preserve">Porta ou portão em perfil ou tubo metálico com acabamento em chapa galvanizada, 01 face</t>
  </si>
  <si>
    <t xml:space="preserve">Esquadrias de Ferro</t>
  </si>
  <si>
    <t xml:space="preserve">6.4</t>
  </si>
  <si>
    <t xml:space="preserve">12105</t>
  </si>
  <si>
    <t xml:space="preserve">Grade de ferro c/ gradil em barra chata 3/4" x 1/8", inclusive ferrolho e dobradiças conforme desenho</t>
  </si>
  <si>
    <t xml:space="preserve">6.5</t>
  </si>
  <si>
    <t xml:space="preserve">68052</t>
  </si>
  <si>
    <t xml:space="preserve">JANELA BASCULANTE DE ALUMINIO</t>
  </si>
  <si>
    <t xml:space="preserve">6.6</t>
  </si>
  <si>
    <t xml:space="preserve">6.042</t>
  </si>
  <si>
    <t xml:space="preserve">JANELA VENEZIANA,FIXA EM ALUMÍNIO LINHA 30 FIXADO EM CONTRAMARCO DE ALUMÍNIO</t>
  </si>
  <si>
    <t xml:space="preserve">ASTU - ASSENTAMENTO DE TUBOS E PECAS</t>
  </si>
  <si>
    <t xml:space="preserve">6.7</t>
  </si>
  <si>
    <t xml:space="preserve">00010851</t>
  </si>
  <si>
    <t xml:space="preserve">PLACA DE ACRILICO TRANSPARENTE ADESIVADA PARA SINALIZACAO DE PORTAS, BORDA POLIDA, DE *25 X 8*, E = 6 MM (NAO INCLUI ACESSORIOS PARA FIXACAO)</t>
  </si>
  <si>
    <t xml:space="preserve">Material</t>
  </si>
  <si>
    <t xml:space="preserve">UN</t>
  </si>
  <si>
    <t xml:space="preserve">7</t>
  </si>
  <si>
    <t xml:space="preserve">COBERTURA</t>
  </si>
  <si>
    <t xml:space="preserve">7.1</t>
  </si>
  <si>
    <t xml:space="preserve">7.004</t>
  </si>
  <si>
    <t xml:space="preserve">COBERTURA COM TELHA TERMOACUSTICA TRAPEZOIDAL ALUZINC SANDUICHE (TELHA/ISOLANTE/TELHA) - ESP 30 mm - PINTADA COM ACESSÓRIOS DE FIXAÇÃO</t>
  </si>
  <si>
    <t xml:space="preserve">COBE - COBERTURA</t>
  </si>
  <si>
    <t xml:space="preserve">8</t>
  </si>
  <si>
    <t xml:space="preserve">INSTALAÇÕES ELÉTRICAS</t>
  </si>
  <si>
    <t xml:space="preserve">8.1</t>
  </si>
  <si>
    <t xml:space="preserve">92987</t>
  </si>
  <si>
    <t xml:space="preserve">CABO DE COBRE FLEXÍVEL ISOLADO, 50 MM², ANTI-CHAMA 450/750 V, PARA DISTRIBUIÇÃO - FORNECIMENTO E INSTALAÇÃO. AF_12/2015</t>
  </si>
  <si>
    <t xml:space="preserve">INEL - INSTALAÇÃO ELÉTRICA/ELETRIFICAÇÃO E ILUMINAÇÃO EXTERNA</t>
  </si>
  <si>
    <t xml:space="preserve">8.2</t>
  </si>
  <si>
    <t xml:space="preserve">91924</t>
  </si>
  <si>
    <t xml:space="preserve">CABO DE COBRE FLEXÍVEL ISOLADO, 1,5 MM², ANTI-CHAMA 450/750 V, PARA CIRCUITOS TERMINAIS - FORNECIMENTO E INSTALAÇÃO. AF_12/2015</t>
  </si>
  <si>
    <t xml:space="preserve">8.3</t>
  </si>
  <si>
    <t xml:space="preserve">91926</t>
  </si>
  <si>
    <t xml:space="preserve">CABO DE COBRE FLEXÍVEL ISOLADO, 2,5 MM², ANTI-CHAMA 450/750 V, PARA CIRCUITOS TERMINAIS - FORNECIMENTO E INSTALAÇÃO. AF_12/2015</t>
  </si>
  <si>
    <t xml:space="preserve">8.4</t>
  </si>
  <si>
    <t xml:space="preserve">92983</t>
  </si>
  <si>
    <t xml:space="preserve">CABO DE COBRE FLEXÍVEL ISOLADO, 25 MM², ANTI-CHAMA 450/750 V, PARA DISTRIBUIÇÃO - FORNECIMENTO E INSTALAÇÃO. AF_12/2015</t>
  </si>
  <si>
    <t xml:space="preserve">8.5</t>
  </si>
  <si>
    <t xml:space="preserve">6185</t>
  </si>
  <si>
    <t xml:space="preserve">Cabo Multiplexado de alumínio, tetrapolar, 3x70mm² + neutro nu 70mm², tensão de isolação de 1kV. Fornecimento e instalação.</t>
  </si>
  <si>
    <t xml:space="preserve">un</t>
  </si>
  <si>
    <t xml:space="preserve">8.6</t>
  </si>
  <si>
    <t xml:space="preserve">9.024</t>
  </si>
  <si>
    <t xml:space="preserve">Eletrocalha 100x50 lisa tipo U c/pintura cinza munsell 6.5 epoxi com todas as conexões, derivações, suportes e adaptadores conforme projeto com tampa</t>
  </si>
  <si>
    <t xml:space="preserve">m</t>
  </si>
  <si>
    <t xml:space="preserve">8.7</t>
  </si>
  <si>
    <t xml:space="preserve">9.023</t>
  </si>
  <si>
    <t xml:space="preserve">Eletrocalha 50x50 lisa tipo U c/pintura cinza munsell 6.5 epoxi com todas as conexões, derivações, suportes e adaptadores conforme projeto com tampa</t>
  </si>
  <si>
    <t xml:space="preserve">8.8</t>
  </si>
  <si>
    <t xml:space="preserve">8.0005</t>
  </si>
  <si>
    <t xml:space="preserve">Eletroduto de aço galvanizado tipo LEVE 3/4" com pintura, luvas, curvas, braçadeiras tipo chaveta com parafuso, buchas e arruelas - completo - metro linear</t>
  </si>
  <si>
    <t xml:space="preserve">metro</t>
  </si>
  <si>
    <t xml:space="preserve">8.9</t>
  </si>
  <si>
    <t xml:space="preserve">8.0069</t>
  </si>
  <si>
    <t xml:space="preserve">Quadro de disjuntor metálico, sobrepor, com tratamento anticorrosivo, porta e chassi removível, barramento trifásico, proteção sobre o barramento, com 3 trilhos DIN na horizontal para 50 módulos DIN,  fabricados em material auto-extinguível de acordo com norma IEC 60695-2-1-750°C. Fornecimento e instalação.</t>
  </si>
  <si>
    <t xml:space="preserve">8.10</t>
  </si>
  <si>
    <t xml:space="preserve">Disj3021</t>
  </si>
  <si>
    <t xml:space="preserve">Disjuntor tripolar tipo europeu curva C para 10A - 10kA 380V</t>
  </si>
  <si>
    <t xml:space="preserve">unid</t>
  </si>
  <si>
    <t xml:space="preserve">8.11</t>
  </si>
  <si>
    <t xml:space="preserve">Disj3024</t>
  </si>
  <si>
    <t xml:space="preserve">Disjuntor tripolar tipo europeu curva C para 25A - 10kA 380V</t>
  </si>
  <si>
    <t xml:space="preserve">8.12</t>
  </si>
  <si>
    <t xml:space="preserve">Disj3029</t>
  </si>
  <si>
    <t xml:space="preserve">Disjuntor tripolar tipo europeu curva C para 90A - 10kA 380V</t>
  </si>
  <si>
    <t xml:space="preserve">8.13</t>
  </si>
  <si>
    <t xml:space="preserve">6085</t>
  </si>
  <si>
    <t xml:space="preserve">DISJUNTOR MONOPOLAR TIPO DIN, CORRENTE NOMINAL DE 10A - 6KA / 220V, FORNECIMENTO E INTALAÇÃO</t>
  </si>
  <si>
    <t xml:space="preserve">8.14</t>
  </si>
  <si>
    <t xml:space="preserve">6086</t>
  </si>
  <si>
    <t xml:space="preserve">DISJUNTOR MONOPOLAR TIPO DIN, CORRENTE NOMINAL DE 16A - 6KA / 220V, FORNECIMENTO E INTALAÇÃO</t>
  </si>
  <si>
    <t xml:space="preserve">8.15</t>
  </si>
  <si>
    <t xml:space="preserve">6087</t>
  </si>
  <si>
    <t xml:space="preserve">DISJUNTOR MONOPOLAR TIPO DIN, CORRENTE NOMINAL DE 20A - 6KA / 220V, FORNECIMENTO E INTALAÇÃO</t>
  </si>
  <si>
    <t xml:space="preserve">8.16</t>
  </si>
  <si>
    <t xml:space="preserve">6097</t>
  </si>
  <si>
    <t xml:space="preserve">DISPOSITIVO DE PROTEÇÃO CONTRA SURTO DE TENSÃO DPS 40KA - 275V</t>
  </si>
  <si>
    <t xml:space="preserve">8.17</t>
  </si>
  <si>
    <t xml:space="preserve">Eledu0028</t>
  </si>
  <si>
    <t xml:space="preserve">Dispositivo DR Tetrapolar 100A 300mA 6KA/220V SDR-410003 - Steck Referência: SDR-410003</t>
  </si>
  <si>
    <t xml:space="preserve">8.18</t>
  </si>
  <si>
    <t xml:space="preserve">8.0015</t>
  </si>
  <si>
    <t xml:space="preserve">Interruptor de 1 tecla simples 15A e Tomada 2P+T 10A, Linha Silentoque, com espelho de alumínio para condulete múltiplo. Fornecimento e instalação.</t>
  </si>
  <si>
    <t xml:space="preserve">8.19</t>
  </si>
  <si>
    <t xml:space="preserve">8.0026</t>
  </si>
  <si>
    <t xml:space="preserve">Interruptor de 3 teclas simples 15A, Linha Silentoque, com espelho de alumínio para condulete múltiplo. Fornecimento e instalação.</t>
  </si>
  <si>
    <t xml:space="preserve">8.20</t>
  </si>
  <si>
    <t xml:space="preserve">6.020</t>
  </si>
  <si>
    <t xml:space="preserve">Tomada 2P+T 20A (NBR14136), Linha Silentoque, com espelho de alumínio para condulete múltiplo. Fornecimento e instalação.</t>
  </si>
  <si>
    <t xml:space="preserve">8.21</t>
  </si>
  <si>
    <t xml:space="preserve">13.023</t>
  </si>
  <si>
    <t xml:space="preserve">Tomada 3P+T 40A, incluindo suporte, placa. Fornecimento e instalação.</t>
  </si>
  <si>
    <t xml:space="preserve">8.22</t>
  </si>
  <si>
    <t xml:space="preserve">8.0032</t>
  </si>
  <si>
    <t xml:space="preserve">Tomada tipo industrial blindada de sobrepor 4P+T 32A com tampa-mola e plugue referência Steck ou similar técnico. Fornecimento e instalação.</t>
  </si>
  <si>
    <t xml:space="preserve">8.23</t>
  </si>
  <si>
    <t xml:space="preserve">8.0033</t>
  </si>
  <si>
    <t xml:space="preserve">Tomada tipo industrial blindada de sobrepor 4P+T 63A com tampa-mola e plugue referência Steck ou similar técnico. Fornecimento e instalação.</t>
  </si>
  <si>
    <t xml:space="preserve">8.24</t>
  </si>
  <si>
    <t xml:space="preserve">9545</t>
  </si>
  <si>
    <t xml:space="preserve">Tomada 4p + t, blindada, de sobrepor, 16A - 220v</t>
  </si>
  <si>
    <t xml:space="preserve">Fusíveis, Disjuntores e Chaves</t>
  </si>
  <si>
    <t xml:space="preserve">8.25</t>
  </si>
  <si>
    <t xml:space="preserve">8.021</t>
  </si>
  <si>
    <t xml:space="preserve">CONDULETE 3/4" EM LIGA DE ALUMINIO,  TIPO MULTIPLO "X", COM TAMPA CEGA, PINTADA, FIXADA E COM CONECTORES E TAMPÃO DE PVC PARA OS MÓDULOS NÃO UTILIZADOS. FORNECIMENTO E INSTALAÇÃO</t>
  </si>
  <si>
    <t xml:space="preserve">8.26</t>
  </si>
  <si>
    <t xml:space="preserve">6259</t>
  </si>
  <si>
    <t xml:space="preserve">Bloco autônomo de emergência LED compacta com bateria, emissão mínima de 160 lúmens, autonomia mínima de 1 hora com etiqueta sinalizadora + tomada 2P+T + caixa de ferro esmaltado 4"x2"</t>
  </si>
  <si>
    <t xml:space="preserve">UNID</t>
  </si>
  <si>
    <t xml:space="preserve">8.27</t>
  </si>
  <si>
    <t xml:space="preserve">6166</t>
  </si>
  <si>
    <t xml:space="preserve">Luminária pública LED, IP 66, 150W, luz branca, 6000K, slin, ISO 9001,  Luminosidade 14000 a 15000 Lumens com variação de 10%, uso externo, suporte de fixação em braço de 60mm,  ângulo de abertura do feixe de iluminação de 180°,  tensão de funcionamento de 85 a 265V, vida útil mínima de 20.000 horas. Fornecimento e instalação.</t>
  </si>
  <si>
    <t xml:space="preserve">8.28</t>
  </si>
  <si>
    <t xml:space="preserve">9.033</t>
  </si>
  <si>
    <t xml:space="preserve">Luminária para 4 lâmpadas tubulares LED 120cm (4x18W) , de SOBREPOR, com corpo em chapa de aço tratada e pintada, com refletor facetado em alumínio anodizado brilhante de alta refletância e alta pureza 99,85%, com difusor em poliestireno plano transparente e com soquete tipo G-13 de engate rápido e rotor de segurança, incluindo lâmpada tubular LED T8 de 18W, bulbo de vidro leitoso, 105 lúmens por Watt. Fonecimento e instalação.</t>
  </si>
  <si>
    <t xml:space="preserve">8.29</t>
  </si>
  <si>
    <t xml:space="preserve">1.22</t>
  </si>
  <si>
    <t xml:space="preserve">Luminária para 2 lâmpadas tubulares  LED 120cm (2x18W) , de SOBREPOR, com  corpo em chapa de aço tratada e pintada,  com refletor facetado em alumínio anodizado  brilhante de alta refletância e alta pureza  99,85%, com difusor em poliestireno plano  transparente e com soquete tipo G-13 de  engate rápido e rotor de segurança,  incluindo lâmpada tubular LED T8 de 18W,  bulbo de vidro leitoso,  105 lúmens por Watt. Fornecimento e instalação.</t>
  </si>
  <si>
    <t xml:space="preserve">82</t>
  </si>
  <si>
    <t xml:space="preserve">9</t>
  </si>
  <si>
    <t xml:space="preserve">INSTALAÇÕES LÓGICAS / TELEFÔNICAS</t>
  </si>
  <si>
    <t xml:space="preserve">10</t>
  </si>
  <si>
    <t xml:space="preserve">INSTALAÇÕES HIDRÁULICAS E SANITÁRIAS</t>
  </si>
  <si>
    <t xml:space="preserve">10.1</t>
  </si>
  <si>
    <t xml:space="preserve">ÁGUA FRIA</t>
  </si>
  <si>
    <t xml:space="preserve">10.1.1</t>
  </si>
  <si>
    <t xml:space="preserve">91785</t>
  </si>
  <si>
    <t xml:space="preserve">(COMPOSIÇÃO REPRESENTATIVA) DO SERVIÇO DE INSTALAÇÃO DE TUBOS DE PVC, SOLDÁVEL, ÁGUA FRIA, DN 25 MM (INSTALADO EM RAMAL, SUB-RAMAL, RAMAL DE DISTRIBUIÇÃO OU PRUMADA), INCLUSIVE CONEXÕES, CORTES E FIXAÇÕES, PARA PRÉDIOS. AF_10/2015</t>
  </si>
  <si>
    <t xml:space="preserve">INHI - INSTALAÇÕES HIDROS SANITÁRIAS</t>
  </si>
  <si>
    <t xml:space="preserve">10.1.2</t>
  </si>
  <si>
    <t xml:space="preserve">4.017</t>
  </si>
  <si>
    <t xml:space="preserve">CAIXA D´ÁGUA EM FIBRA DE VIDRO, 2000 LITROS, COM ACESSÓRIOS</t>
  </si>
  <si>
    <t xml:space="preserve">10.1.3</t>
  </si>
  <si>
    <t xml:space="preserve">00006019</t>
  </si>
  <si>
    <t xml:space="preserve">REGISTRO GAVETA BRUTO EM LATAO FORJADO, BITOLA 1 " (REF 1509)</t>
  </si>
  <si>
    <t xml:space="preserve">10.2</t>
  </si>
  <si>
    <t xml:space="preserve">ESGOTO SANITÁRIO</t>
  </si>
  <si>
    <t xml:space="preserve">10.2.1</t>
  </si>
  <si>
    <t xml:space="preserve">74104/001</t>
  </si>
  <si>
    <t xml:space="preserve">CAIXA DE INSPEÇÃO EM ALVENARIA DE TIJOLO MACIÇO 60X60X60CM, REVESTIDA INTERNAMENTO COM BARRA LISA (CIMENTO E AREIA, TRAÇO 1:4) E=2,0CM, COM TAMPA PRÉ-MOLDADA DE CONCRETO E FUNDO DE CONCRETO 15MPA TIPO C - ESCAVAÇÃO E CONFECÇÃO</t>
  </si>
  <si>
    <t xml:space="preserve">10.2.2</t>
  </si>
  <si>
    <t xml:space="preserve">91795</t>
  </si>
  <si>
    <t xml:space="preserve">(COMPOSIÇÃO REPRESENTATIVA) DO SERVIÇO DE INST. TUBO PVC, SÉRIE N, ESGOTO PREDIAL, 100 MM (INST. RAMAL DESCARGA, RAMAL DE ESG. SANIT., PRUMADA ESG. SANIT., VENTILAÇÃO OU SUB-COLETOR AÉREO), INCL. CONEXÕES E CORTES, FIXAÇÕES, P/ PRÉDIOS. AF_10/2015</t>
  </si>
  <si>
    <t xml:space="preserve">10.2.3</t>
  </si>
  <si>
    <t xml:space="preserve">89709</t>
  </si>
  <si>
    <t xml:space="preserve">RALO SIFONADO, PVC, DN 100 X 40 MM, JUNTA SOLDÁVEL, FORNECIDO E INSTALADO EM RAMAL DE DESCARGA OU EM RAMAL DE ESGOTO SANITÁRIO. AF_12/2014</t>
  </si>
  <si>
    <t xml:space="preserve">10.3</t>
  </si>
  <si>
    <t xml:space="preserve">ESGOTO PLUVIAL</t>
  </si>
  <si>
    <t xml:space="preserve">12</t>
  </si>
  <si>
    <t xml:space="preserve">INSTALAÇÕES DE COMBATE A INCÊNDIO</t>
  </si>
  <si>
    <t xml:space="preserve">12.1</t>
  </si>
  <si>
    <t xml:space="preserve">72553</t>
  </si>
  <si>
    <t xml:space="preserve">EXTINTOR DE PQS 4KG - FORNECIMENTO E INSTALACAO</t>
  </si>
  <si>
    <t xml:space="preserve">INES - INSTALAÇÕES ESPECIAIS</t>
  </si>
  <si>
    <t xml:space="preserve">12.2</t>
  </si>
  <si>
    <t xml:space="preserve">00037558</t>
  </si>
  <si>
    <t xml:space="preserve">PLACA DE SINALIZACAO DE SEGURANCA CONTRA INCENDIO, FOTOLUMINESCENTE, RETANGULAR, *20 X 40* CM, EM PVC *2* MM ANTI-CHAMAS (SIMBOLOS, CORES E PICTOGRAMAS CONFORME NBR 13434)</t>
  </si>
  <si>
    <t xml:space="preserve">12.3</t>
  </si>
  <si>
    <t xml:space="preserve">97599</t>
  </si>
  <si>
    <t xml:space="preserve">LUMINÁRIA DE EMERGÊNCIA - FORNECIMENTO E INSTALAÇÃO. AF_11/2017</t>
  </si>
  <si>
    <t xml:space="preserve">13</t>
  </si>
  <si>
    <t xml:space="preserve">REVESTIMENTOS</t>
  </si>
  <si>
    <t xml:space="preserve">13.1</t>
  </si>
  <si>
    <t xml:space="preserve">REVESTIMENTO INTERNO</t>
  </si>
  <si>
    <t xml:space="preserve">13.1.1</t>
  </si>
  <si>
    <t xml:space="preserve">87879</t>
  </si>
  <si>
    <t xml:space="preserve">CHAPISCO APLICADO EM ALVENARIAS E ESTRUTURAS DE CONCRETO INTERNAS, COM COLHER DE PEDREIRO.  ARGAMASSA TRAÇO 1:3 COM PREPARO EM BETONEIRA 400L. AF_06/2014</t>
  </si>
  <si>
    <t xml:space="preserve">REVE - REVESTIMENTO E TRATAMENTO DE SUPERFÍCIES</t>
  </si>
  <si>
    <t xml:space="preserve">13.1.2</t>
  </si>
  <si>
    <t xml:space="preserve">89173</t>
  </si>
  <si>
    <t xml:space="preserve"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</si>
  <si>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13.2</t>
  </si>
  <si>
    <t xml:space="preserve">REVESTIMENTO EXTERNO</t>
  </si>
  <si>
    <t xml:space="preserve">13.2.1</t>
  </si>
  <si>
    <t xml:space="preserve">87905</t>
  </si>
  <si>
    <t xml:space="preserve">CHAPISCO APLICADO EM ALVENARIA (COM PRESENÇA DE VÃOS) E ESTRUTURAS DE CONCRETO DE FACHADA, COM COLHER DE PEDREIRO.  ARGAMASSA TRAÇO 1:3 COM PREPARO EM BETONEIRA 400L. AF_06/2014</t>
  </si>
  <si>
    <t xml:space="preserve">13.2.2</t>
  </si>
  <si>
    <t xml:space="preserve">87784</t>
  </si>
  <si>
    <t xml:space="preserve">EMBOÇO OU MASSA ÚNICA EM ARGAMASSA TRAÇO 1:2:8, PREPARO MECÂNICO COM BETONEIRA 400 L, APLICADA MANUALMENTE EM PANOS DE FACHADA COM PRESENÇA DE VÃOS, ESPESSURA DE 45 MM. AF_06/2014</t>
  </si>
  <si>
    <t xml:space="preserve">13.3</t>
  </si>
  <si>
    <t xml:space="preserve">DIVISÓRIAS E FORROS</t>
  </si>
  <si>
    <t xml:space="preserve">13.4</t>
  </si>
  <si>
    <t xml:space="preserve">PISOS E PAVIMENTAÇÕES</t>
  </si>
  <si>
    <t xml:space="preserve">13.4.1</t>
  </si>
  <si>
    <t xml:space="preserve">28.4</t>
  </si>
  <si>
    <t xml:space="preserve">SINAPI (72183) - PISO POLIDO EM CONCRETO USINADO 25MPA, ESPESSURA 7 CM, COM ARMACAO EM TELA SOLDADA</t>
  </si>
  <si>
    <t xml:space="preserve">PISO - PISOS</t>
  </si>
  <si>
    <t xml:space="preserve">13.4.2</t>
  </si>
  <si>
    <t xml:space="preserve">87260</t>
  </si>
  <si>
    <t xml:space="preserve">REVESTIMENTO CERÂMICO PARA PISO COM PLACAS TIPO PORCELANATO DE DIMENSÕES 45X45 CM APLICADA EM AMBIENTES DE ÁREA MAIOR QUE 10 M². AF_06/2014</t>
  </si>
  <si>
    <t xml:space="preserve">14</t>
  </si>
  <si>
    <t xml:space="preserve">VIDROS</t>
  </si>
  <si>
    <t xml:space="preserve">14.1</t>
  </si>
  <si>
    <t xml:space="preserve">72117</t>
  </si>
  <si>
    <t xml:space="preserve">VIDRO LISO COMUM TRANSPARENTE, ESPESSURA 4MM</t>
  </si>
  <si>
    <t xml:space="preserve">15</t>
  </si>
  <si>
    <t xml:space="preserve">PINTURA</t>
  </si>
  <si>
    <t xml:space="preserve">15.1</t>
  </si>
  <si>
    <t xml:space="preserve">PINTURA INTERNA</t>
  </si>
  <si>
    <t xml:space="preserve">15.1.1</t>
  </si>
  <si>
    <t xml:space="preserve">88489</t>
  </si>
  <si>
    <t xml:space="preserve">APLICAÇÃO MANUAL DE PINTURA COM TINTA LÁTEX ACRÍLICA EM PAREDES, DUAS DEMÃOS. AF_06/2014</t>
  </si>
  <si>
    <t xml:space="preserve">PINT - PINTURAS</t>
  </si>
  <si>
    <t xml:space="preserve">15.1.2</t>
  </si>
  <si>
    <t xml:space="preserve">88485</t>
  </si>
  <si>
    <t xml:space="preserve">APLICAÇÃO DE FUNDO SELADOR ACRÍLICO EM PAREDES, UMA DEMÃO. AF_06/2014</t>
  </si>
  <si>
    <t xml:space="preserve">15.1.3</t>
  </si>
  <si>
    <t xml:space="preserve">74145/001</t>
  </si>
  <si>
    <t xml:space="preserve">PINTURA ESMALTE FOSCO, DUAS DEMAOS, SOBRE SUPERFICIE METALICA, INCLUSO UMA DEMAO DE FUNDO ANTICORROSIVO. UTILIZACAO DE REVOLVER ( AR-COMPRIMIDO).</t>
  </si>
  <si>
    <t xml:space="preserve">15.2</t>
  </si>
  <si>
    <t xml:space="preserve">PINTURA EXTERNA</t>
  </si>
  <si>
    <t xml:space="preserve">15.2.1</t>
  </si>
  <si>
    <t xml:space="preserve">15.2.2</t>
  </si>
  <si>
    <t xml:space="preserve">SERVIÇOS COMPLEMENTARES</t>
  </si>
  <si>
    <t xml:space="preserve">16.1</t>
  </si>
  <si>
    <t xml:space="preserve">9537</t>
  </si>
  <si>
    <t xml:space="preserve">LIMPEZA FINAL DA OBRA</t>
  </si>
  <si>
    <t xml:space="preserve">SEDI - SERVIÇOS DIVERSOS</t>
  </si>
  <si>
    <t xml:space="preserve">16.2</t>
  </si>
  <si>
    <t xml:space="preserve">AUX-PLA-005</t>
  </si>
  <si>
    <t xml:space="preserve">SETOP</t>
  </si>
  <si>
    <t xml:space="preserve">PLACA DE CONCRETO ARMADO D = 8 CM, PRÉ MOLDADA</t>
  </si>
  <si>
    <t xml:space="preserve">Totais -&gt;</t>
  </si>
  <si>
    <t xml:space="preserve">Total sem BDI</t>
  </si>
  <si>
    <t xml:space="preserve">Total do BDI</t>
  </si>
  <si>
    <t xml:space="preserve">Total Geral</t>
  </si>
  <si>
    <t xml:space="preserve">COMPOSIÇÃO DO BDI ADOTADO PARA A OBRA/SERVIÇO</t>
  </si>
  <si>
    <t xml:space="preserve">DESCRIÇÃO </t>
  </si>
  <si>
    <t xml:space="preserve">SIGLA</t>
  </si>
  <si>
    <t xml:space="preserve">TAXA %</t>
  </si>
  <si>
    <t xml:space="preserve">Administração Central</t>
  </si>
  <si>
    <t xml:space="preserve">AC</t>
  </si>
  <si>
    <t xml:space="preserve">Seguros                </t>
  </si>
  <si>
    <t xml:space="preserve">S</t>
  </si>
  <si>
    <t xml:space="preserve">Riscos e imprevistos</t>
  </si>
  <si>
    <t xml:space="preserve">R</t>
  </si>
  <si>
    <t xml:space="preserve">Garantias    </t>
  </si>
  <si>
    <t xml:space="preserve">G</t>
  </si>
  <si>
    <t xml:space="preserve">Despesas Financeiras       </t>
  </si>
  <si>
    <t xml:space="preserve">DF</t>
  </si>
  <si>
    <t xml:space="preserve">Lucro bruto</t>
  </si>
  <si>
    <t xml:space="preserve">L</t>
  </si>
  <si>
    <t xml:space="preserve">COFINS</t>
  </si>
  <si>
    <t xml:space="preserve">I</t>
  </si>
  <si>
    <t xml:space="preserve">PIS</t>
  </si>
  <si>
    <t xml:space="preserve">ISS</t>
  </si>
  <si>
    <t xml:space="preserve">TOTAL</t>
  </si>
  <si>
    <t xml:space="preserve">BDI=((((1+(AC+S+R+G)/100)x(1+DF/100)x(1+L/100)) / (1-I/100))-1)x100 = 25,00%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</si>
</sst>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&quot;R$ &quot;#,##0.00"/>
    <numFmt numFmtId="167" formatCode="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10"/>
      <name val="Arial Narrow"/>
      <family val="2"/>
      <charset val="1"/>
    </font>
    <font>
      <b val="true"/>
      <sz val="10"/>
      <name val="Arial Narrow"/>
      <family val="2"/>
      <charset val="1"/>
    </font>
    <font>
      <b val="true"/>
      <sz val="8"/>
      <name val="Arial Narrow"/>
      <family val="2"/>
      <charset val="1"/>
    </font>
    <font>
      <sz val="8"/>
      <name val="Arial Narrow"/>
      <family val="2"/>
      <charset val="1"/>
    </font>
    <font>
      <b val="true"/>
      <i val="true"/>
      <sz val="10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rgb="FFF7F3DF"/>
        <bgColor rgb="FFDFF0D8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3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4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5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5" fontId="9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7F3DF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30"/>
  <sheetViews>
    <sheetView windowProtection="false" showFormulas="false" showGridLines="true" showRowColHeaders="true" showZeros="true" rightToLeft="false" tabSelected="true" showOutlineSymbols="true" defaultGridColor="true" view="normal" topLeftCell="A91" colorId="64" zoomScale="100" zoomScaleNormal="100" zoomScalePageLayoutView="100" workbookViewId="0">
      <selection pane="topLeft" activeCell="K113" activeCellId="0" sqref="K113"/>
    </sheetView>
  </sheetViews>
  <sheetFormatPr defaultRowHeight="13.8"/>
  <cols>
    <col collapsed="false" hidden="false" max="1" min="1" style="0" width="9.31632653061224"/>
    <col collapsed="false" hidden="false" max="2" min="2" style="0" width="10.9336734693878"/>
    <col collapsed="false" hidden="false" max="3" min="3" style="0" width="9.31632653061224"/>
    <col collapsed="false" hidden="false" max="4" min="4" style="0" width="56.5612244897959"/>
    <col collapsed="false" hidden="false" max="5" min="5" style="0" width="26.0510204081633"/>
    <col collapsed="false" hidden="false" max="6" min="6" style="0" width="5.39795918367347"/>
    <col collapsed="false" hidden="false" max="1025" min="7" style="0" width="8.50510204081633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2" t="s">
        <v>1</v>
      </c>
      <c r="F1" s="1" t="s">
        <v>2</v>
      </c>
      <c r="G1" s="1"/>
      <c r="H1" s="1" t="s">
        <v>3</v>
      </c>
      <c r="I1" s="1"/>
      <c r="J1" s="1"/>
      <c r="K1" s="1"/>
      <c r="L1" s="1"/>
    </row>
    <row r="2" customFormat="false" ht="100" hidden="false" customHeight="true" outlineLevel="0" collapsed="false">
      <c r="A2" s="3" t="s">
        <v>4</v>
      </c>
      <c r="B2" s="3"/>
      <c r="C2" s="3"/>
      <c r="D2" s="3"/>
      <c r="E2" s="4" t="s">
        <v>5</v>
      </c>
      <c r="F2" s="3" t="s">
        <v>6</v>
      </c>
      <c r="G2" s="3"/>
      <c r="H2" s="3" t="s">
        <v>7</v>
      </c>
      <c r="I2" s="3"/>
      <c r="J2" s="3"/>
      <c r="K2" s="3"/>
      <c r="L2" s="3"/>
    </row>
    <row r="3" customFormat="false" ht="15" hidden="false" customHeight="true" outlineLevel="0" collapsed="false">
      <c r="A3" s="5" t="s">
        <v>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9" customFormat="true" ht="12.5" hidden="false" customHeight="true" outlineLevel="0" collapsed="false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 t="s">
        <v>15</v>
      </c>
      <c r="H4" s="8" t="s">
        <v>16</v>
      </c>
      <c r="I4" s="8"/>
      <c r="J4" s="8"/>
      <c r="K4" s="8"/>
      <c r="L4" s="8"/>
      <c r="AMI4" s="0"/>
      <c r="AMJ4" s="0"/>
    </row>
    <row r="5" customFormat="false" ht="13.8" hidden="false" customHeight="false" outlineLevel="0" collapsed="false">
      <c r="A5" s="6"/>
      <c r="B5" s="6"/>
      <c r="C5" s="6"/>
      <c r="D5" s="6"/>
      <c r="E5" s="6"/>
      <c r="F5" s="6"/>
      <c r="G5" s="7"/>
      <c r="H5" s="10" t="s">
        <v>17</v>
      </c>
      <c r="I5" s="10" t="s">
        <v>18</v>
      </c>
      <c r="J5" s="10" t="s">
        <v>19</v>
      </c>
      <c r="K5" s="10"/>
      <c r="L5" s="11" t="s">
        <v>19</v>
      </c>
    </row>
    <row r="6" s="14" customFormat="true" ht="22.5" hidden="false" customHeight="true" outlineLevel="0" collapsed="false">
      <c r="A6" s="12" t="s">
        <v>20</v>
      </c>
      <c r="B6" s="12"/>
      <c r="C6" s="12"/>
      <c r="D6" s="12" t="s">
        <v>21</v>
      </c>
      <c r="E6" s="12"/>
      <c r="F6" s="12"/>
      <c r="G6" s="13"/>
      <c r="H6" s="13"/>
      <c r="I6" s="13"/>
      <c r="J6" s="13"/>
      <c r="K6" s="13" t="s">
        <v>22</v>
      </c>
      <c r="L6" s="13" t="n">
        <f aca="false">SUM(K7:K10)</f>
        <v>17932.9</v>
      </c>
      <c r="AMI6" s="0"/>
      <c r="AMJ6" s="0"/>
    </row>
    <row r="7" customFormat="false" ht="22.5" hidden="false" customHeight="true" outlineLevel="0" collapsed="false">
      <c r="A7" s="15" t="s">
        <v>23</v>
      </c>
      <c r="B7" s="15" t="s">
        <v>24</v>
      </c>
      <c r="C7" s="15" t="s">
        <v>25</v>
      </c>
      <c r="D7" s="15" t="s">
        <v>26</v>
      </c>
      <c r="E7" s="15" t="s">
        <v>27</v>
      </c>
      <c r="F7" s="16" t="s">
        <v>28</v>
      </c>
      <c r="G7" s="17" t="n">
        <v>3</v>
      </c>
      <c r="H7" s="17" t="n">
        <v>3148.43</v>
      </c>
      <c r="I7" s="17" t="n">
        <v>858.87</v>
      </c>
      <c r="J7" s="17" t="n">
        <f aca="false">H7+I7</f>
        <v>4007.3</v>
      </c>
      <c r="K7" s="17" t="n">
        <f aca="false">J7*G7</f>
        <v>12021.9</v>
      </c>
      <c r="L7" s="17"/>
    </row>
    <row r="8" customFormat="false" ht="22.5" hidden="false" customHeight="true" outlineLevel="0" collapsed="false">
      <c r="A8" s="15" t="s">
        <v>29</v>
      </c>
      <c r="B8" s="15" t="s">
        <v>30</v>
      </c>
      <c r="C8" s="15" t="s">
        <v>25</v>
      </c>
      <c r="D8" s="15" t="s">
        <v>31</v>
      </c>
      <c r="E8" s="15" t="s">
        <v>32</v>
      </c>
      <c r="F8" s="16" t="s">
        <v>33</v>
      </c>
      <c r="G8" s="17" t="n">
        <v>305</v>
      </c>
      <c r="H8" s="17" t="n">
        <v>13.61</v>
      </c>
      <c r="I8" s="17" t="n">
        <v>0</v>
      </c>
      <c r="J8" s="17" t="n">
        <f aca="false">H8+I8</f>
        <v>13.61</v>
      </c>
      <c r="K8" s="17" t="n">
        <f aca="false">J8*G8</f>
        <v>4151.05</v>
      </c>
      <c r="L8" s="17"/>
    </row>
    <row r="9" customFormat="false" ht="22.5" hidden="false" customHeight="true" outlineLevel="0" collapsed="false">
      <c r="A9" s="15" t="s">
        <v>34</v>
      </c>
      <c r="B9" s="15" t="s">
        <v>35</v>
      </c>
      <c r="C9" s="15" t="s">
        <v>25</v>
      </c>
      <c r="D9" s="15" t="s">
        <v>36</v>
      </c>
      <c r="E9" s="15" t="s">
        <v>32</v>
      </c>
      <c r="F9" s="16" t="s">
        <v>37</v>
      </c>
      <c r="G9" s="17" t="n">
        <v>3</v>
      </c>
      <c r="H9" s="17" t="n">
        <v>0</v>
      </c>
      <c r="I9" s="17" t="n">
        <v>334.37</v>
      </c>
      <c r="J9" s="17" t="n">
        <f aca="false">H9+I9</f>
        <v>334.37</v>
      </c>
      <c r="K9" s="17" t="n">
        <f aca="false">J9*G9</f>
        <v>1003.11</v>
      </c>
      <c r="L9" s="17"/>
    </row>
    <row r="10" customFormat="false" ht="22.5" hidden="false" customHeight="true" outlineLevel="0" collapsed="false">
      <c r="A10" s="15" t="s">
        <v>38</v>
      </c>
      <c r="B10" s="15" t="s">
        <v>39</v>
      </c>
      <c r="C10" s="15" t="s">
        <v>40</v>
      </c>
      <c r="D10" s="15" t="s">
        <v>41</v>
      </c>
      <c r="E10" s="15" t="s">
        <v>42</v>
      </c>
      <c r="F10" s="16" t="s">
        <v>33</v>
      </c>
      <c r="G10" s="17" t="n">
        <v>2</v>
      </c>
      <c r="H10" s="17" t="n">
        <v>41.96</v>
      </c>
      <c r="I10" s="17" t="n">
        <v>336.46</v>
      </c>
      <c r="J10" s="17" t="n">
        <f aca="false">H10+I10</f>
        <v>378.42</v>
      </c>
      <c r="K10" s="17" t="n">
        <f aca="false">J10*G10</f>
        <v>756.84</v>
      </c>
      <c r="L10" s="17"/>
    </row>
    <row r="11" customFormat="false" ht="22.5" hidden="false" customHeight="true" outlineLevel="0" collapsed="false">
      <c r="A11" s="12" t="s">
        <v>43</v>
      </c>
      <c r="B11" s="12"/>
      <c r="C11" s="12"/>
      <c r="D11" s="12" t="s">
        <v>44</v>
      </c>
      <c r="E11" s="12"/>
      <c r="F11" s="12"/>
      <c r="G11" s="13"/>
      <c r="H11" s="13"/>
      <c r="I11" s="13"/>
      <c r="J11" s="13"/>
      <c r="K11" s="13"/>
      <c r="L11" s="13" t="n">
        <f aca="false">SUM(K12:K15)</f>
        <v>4517.928</v>
      </c>
    </row>
    <row r="12" customFormat="false" ht="22.5" hidden="false" customHeight="true" outlineLevel="0" collapsed="false">
      <c r="A12" s="15" t="s">
        <v>45</v>
      </c>
      <c r="B12" s="15" t="s">
        <v>46</v>
      </c>
      <c r="C12" s="15" t="s">
        <v>40</v>
      </c>
      <c r="D12" s="15" t="s">
        <v>47</v>
      </c>
      <c r="E12" s="15" t="s">
        <v>48</v>
      </c>
      <c r="F12" s="16" t="s">
        <v>49</v>
      </c>
      <c r="G12" s="17" t="n">
        <v>40</v>
      </c>
      <c r="H12" s="17" t="n">
        <v>0.44</v>
      </c>
      <c r="I12" s="17" t="n">
        <v>2.21</v>
      </c>
      <c r="J12" s="17" t="n">
        <f aca="false">H12+I12</f>
        <v>2.65</v>
      </c>
      <c r="K12" s="17" t="n">
        <f aca="false">G12*J12</f>
        <v>106</v>
      </c>
      <c r="L12" s="17"/>
    </row>
    <row r="13" customFormat="false" ht="22.5" hidden="false" customHeight="true" outlineLevel="0" collapsed="false">
      <c r="A13" s="15" t="s">
        <v>50</v>
      </c>
      <c r="B13" s="15" t="s">
        <v>51</v>
      </c>
      <c r="C13" s="15" t="s">
        <v>40</v>
      </c>
      <c r="D13" s="15" t="s">
        <v>52</v>
      </c>
      <c r="E13" s="15" t="s">
        <v>32</v>
      </c>
      <c r="F13" s="16" t="s">
        <v>49</v>
      </c>
      <c r="G13" s="17" t="n">
        <v>20.3</v>
      </c>
      <c r="H13" s="17" t="n">
        <v>33.08</v>
      </c>
      <c r="I13" s="17" t="n">
        <v>11.62</v>
      </c>
      <c r="J13" s="17" t="n">
        <f aca="false">H13+I13</f>
        <v>44.7</v>
      </c>
      <c r="K13" s="17" t="n">
        <f aca="false">G13*J13</f>
        <v>907.41</v>
      </c>
      <c r="L13" s="17"/>
    </row>
    <row r="14" customFormat="false" ht="22.5" hidden="false" customHeight="true" outlineLevel="0" collapsed="false">
      <c r="A14" s="15" t="s">
        <v>53</v>
      </c>
      <c r="B14" s="15" t="s">
        <v>54</v>
      </c>
      <c r="C14" s="15" t="s">
        <v>55</v>
      </c>
      <c r="D14" s="15" t="s">
        <v>56</v>
      </c>
      <c r="E14" s="15" t="s">
        <v>57</v>
      </c>
      <c r="F14" s="16" t="s">
        <v>49</v>
      </c>
      <c r="G14" s="17" t="n">
        <v>20.3</v>
      </c>
      <c r="H14" s="17" t="n">
        <v>62.18</v>
      </c>
      <c r="I14" s="17" t="n">
        <v>22.4</v>
      </c>
      <c r="J14" s="17" t="n">
        <f aca="false">H14+I14</f>
        <v>84.58</v>
      </c>
      <c r="K14" s="17" t="n">
        <f aca="false">G14*J14</f>
        <v>1716.974</v>
      </c>
      <c r="L14" s="17"/>
    </row>
    <row r="15" customFormat="false" ht="22.5" hidden="false" customHeight="true" outlineLevel="0" collapsed="false">
      <c r="A15" s="15" t="s">
        <v>58</v>
      </c>
      <c r="B15" s="15" t="s">
        <v>59</v>
      </c>
      <c r="C15" s="15" t="s">
        <v>60</v>
      </c>
      <c r="D15" s="15" t="s">
        <v>61</v>
      </c>
      <c r="E15" s="15" t="s">
        <v>62</v>
      </c>
      <c r="F15" s="16" t="s">
        <v>33</v>
      </c>
      <c r="G15" s="17" t="n">
        <v>79.2</v>
      </c>
      <c r="H15" s="17" t="n">
        <v>18.24</v>
      </c>
      <c r="I15" s="17" t="n">
        <v>4.33</v>
      </c>
      <c r="J15" s="17" t="n">
        <f aca="false">H15+I15</f>
        <v>22.57</v>
      </c>
      <c r="K15" s="17" t="n">
        <f aca="false">G15*J15</f>
        <v>1787.544</v>
      </c>
      <c r="L15" s="17"/>
    </row>
    <row r="16" customFormat="false" ht="22.5" hidden="false" customHeight="true" outlineLevel="0" collapsed="false">
      <c r="A16" s="12" t="s">
        <v>63</v>
      </c>
      <c r="B16" s="12"/>
      <c r="C16" s="12"/>
      <c r="D16" s="12" t="s">
        <v>64</v>
      </c>
      <c r="E16" s="12"/>
      <c r="F16" s="12"/>
      <c r="G16" s="13"/>
      <c r="H16" s="13"/>
      <c r="I16" s="13"/>
      <c r="J16" s="13"/>
      <c r="K16" s="13"/>
      <c r="L16" s="13" t="n">
        <f aca="false">SUM(K17:K19)</f>
        <v>7736.9</v>
      </c>
    </row>
    <row r="17" customFormat="false" ht="30" hidden="false" customHeight="true" outlineLevel="0" collapsed="false">
      <c r="A17" s="15" t="s">
        <v>65</v>
      </c>
      <c r="B17" s="15" t="s">
        <v>66</v>
      </c>
      <c r="C17" s="15" t="s">
        <v>40</v>
      </c>
      <c r="D17" s="15" t="s">
        <v>67</v>
      </c>
      <c r="E17" s="15" t="s">
        <v>68</v>
      </c>
      <c r="F17" s="16" t="s">
        <v>69</v>
      </c>
      <c r="G17" s="17" t="n">
        <v>27.5</v>
      </c>
      <c r="H17" s="17" t="n">
        <v>43.12</v>
      </c>
      <c r="I17" s="17" t="n">
        <v>57.23</v>
      </c>
      <c r="J17" s="17" t="n">
        <f aca="false">H17+I17</f>
        <v>100.35</v>
      </c>
      <c r="K17" s="17" t="n">
        <f aca="false">G17*J17</f>
        <v>2759.625</v>
      </c>
      <c r="L17" s="17"/>
    </row>
    <row r="18" customFormat="false" ht="22.5" hidden="false" customHeight="true" outlineLevel="0" collapsed="false">
      <c r="A18" s="15" t="s">
        <v>70</v>
      </c>
      <c r="B18" s="15" t="s">
        <v>71</v>
      </c>
      <c r="C18" s="15" t="s">
        <v>25</v>
      </c>
      <c r="D18" s="15" t="s">
        <v>72</v>
      </c>
      <c r="E18" s="15" t="s">
        <v>68</v>
      </c>
      <c r="F18" s="16" t="s">
        <v>49</v>
      </c>
      <c r="G18" s="17" t="n">
        <v>4</v>
      </c>
      <c r="H18" s="17" t="n">
        <v>293.64</v>
      </c>
      <c r="I18" s="17" t="n">
        <v>910.32</v>
      </c>
      <c r="J18" s="17" t="n">
        <f aca="false">H18+I18</f>
        <v>1203.96</v>
      </c>
      <c r="K18" s="17" t="n">
        <f aca="false">G18*J18</f>
        <v>4815.84</v>
      </c>
      <c r="L18" s="17"/>
    </row>
    <row r="19" customFormat="false" ht="30" hidden="false" customHeight="true" outlineLevel="0" collapsed="false">
      <c r="A19" s="15" t="s">
        <v>73</v>
      </c>
      <c r="B19" s="15" t="s">
        <v>74</v>
      </c>
      <c r="C19" s="15" t="s">
        <v>40</v>
      </c>
      <c r="D19" s="15" t="s">
        <v>75</v>
      </c>
      <c r="E19" s="15" t="s">
        <v>68</v>
      </c>
      <c r="F19" s="16" t="s">
        <v>49</v>
      </c>
      <c r="G19" s="17" t="n">
        <v>0.5</v>
      </c>
      <c r="H19" s="17" t="n">
        <v>57.72</v>
      </c>
      <c r="I19" s="17" t="n">
        <v>265.15</v>
      </c>
      <c r="J19" s="17" t="n">
        <f aca="false">H19+I19</f>
        <v>322.87</v>
      </c>
      <c r="K19" s="17" t="n">
        <f aca="false">G19*J19</f>
        <v>161.435</v>
      </c>
      <c r="L19" s="17"/>
    </row>
    <row r="20" customFormat="false" ht="22.5" hidden="false" customHeight="true" outlineLevel="0" collapsed="false">
      <c r="A20" s="12" t="s">
        <v>76</v>
      </c>
      <c r="B20" s="12"/>
      <c r="C20" s="12"/>
      <c r="D20" s="12" t="s">
        <v>77</v>
      </c>
      <c r="E20" s="12"/>
      <c r="F20" s="12"/>
      <c r="G20" s="13"/>
      <c r="H20" s="13"/>
      <c r="I20" s="13"/>
      <c r="J20" s="13"/>
      <c r="K20" s="13"/>
      <c r="L20" s="13" t="n">
        <f aca="false">SUM(K21:K24)</f>
        <v>15128.01</v>
      </c>
    </row>
    <row r="21" customFormat="false" ht="22.5" hidden="false" customHeight="true" outlineLevel="0" collapsed="false">
      <c r="A21" s="15" t="s">
        <v>78</v>
      </c>
      <c r="B21" s="15" t="s">
        <v>79</v>
      </c>
      <c r="C21" s="15" t="s">
        <v>25</v>
      </c>
      <c r="D21" s="15" t="s">
        <v>80</v>
      </c>
      <c r="E21" s="15" t="s">
        <v>68</v>
      </c>
      <c r="F21" s="16" t="s">
        <v>33</v>
      </c>
      <c r="G21" s="17" t="n">
        <v>14</v>
      </c>
      <c r="H21" s="17" t="n">
        <v>21.16</v>
      </c>
      <c r="I21" s="17" t="n">
        <v>141.04</v>
      </c>
      <c r="J21" s="17" t="n">
        <f aca="false">H21+I21</f>
        <v>162.2</v>
      </c>
      <c r="K21" s="17" t="n">
        <f aca="false">G21*J21</f>
        <v>2270.8</v>
      </c>
      <c r="L21" s="17"/>
    </row>
    <row r="22" customFormat="false" ht="22.5" hidden="false" customHeight="true" outlineLevel="0" collapsed="false">
      <c r="A22" s="15" t="s">
        <v>81</v>
      </c>
      <c r="B22" s="15" t="s">
        <v>82</v>
      </c>
      <c r="C22" s="15" t="s">
        <v>25</v>
      </c>
      <c r="D22" s="15" t="s">
        <v>83</v>
      </c>
      <c r="E22" s="15" t="s">
        <v>68</v>
      </c>
      <c r="F22" s="16" t="s">
        <v>49</v>
      </c>
      <c r="G22" s="17" t="n">
        <v>2</v>
      </c>
      <c r="H22" s="17" t="n">
        <v>419.61</v>
      </c>
      <c r="I22" s="17" t="n">
        <v>1242.4</v>
      </c>
      <c r="J22" s="17" t="n">
        <f aca="false">H22+I22</f>
        <v>1662.01</v>
      </c>
      <c r="K22" s="17" t="n">
        <f aca="false">G22*J22</f>
        <v>3324.02</v>
      </c>
      <c r="L22" s="17"/>
    </row>
    <row r="23" customFormat="false" ht="30" hidden="false" customHeight="true" outlineLevel="0" collapsed="false">
      <c r="A23" s="15" t="s">
        <v>81</v>
      </c>
      <c r="B23" s="15" t="s">
        <v>84</v>
      </c>
      <c r="C23" s="15" t="s">
        <v>25</v>
      </c>
      <c r="D23" s="15" t="s">
        <v>85</v>
      </c>
      <c r="E23" s="15" t="s">
        <v>68</v>
      </c>
      <c r="F23" s="16" t="s">
        <v>49</v>
      </c>
      <c r="G23" s="17" t="n">
        <v>2</v>
      </c>
      <c r="H23" s="17" t="n">
        <v>293.93</v>
      </c>
      <c r="I23" s="17" t="n">
        <v>1676.34</v>
      </c>
      <c r="J23" s="17" t="n">
        <f aca="false">H23+I23</f>
        <v>1970.27</v>
      </c>
      <c r="K23" s="17" t="n">
        <f aca="false">G23*J23</f>
        <v>3940.54</v>
      </c>
      <c r="L23" s="17"/>
    </row>
    <row r="24" customFormat="false" ht="37.5" hidden="false" customHeight="true" outlineLevel="0" collapsed="false">
      <c r="A24" s="15" t="s">
        <v>86</v>
      </c>
      <c r="B24" s="15" t="s">
        <v>87</v>
      </c>
      <c r="C24" s="15" t="s">
        <v>40</v>
      </c>
      <c r="D24" s="15" t="s">
        <v>88</v>
      </c>
      <c r="E24" s="15" t="s">
        <v>68</v>
      </c>
      <c r="F24" s="16" t="s">
        <v>33</v>
      </c>
      <c r="G24" s="17" t="n">
        <v>66.5</v>
      </c>
      <c r="H24" s="17" t="n">
        <v>19.89</v>
      </c>
      <c r="I24" s="17" t="n">
        <v>64.21</v>
      </c>
      <c r="J24" s="17" t="n">
        <f aca="false">H24+I24</f>
        <v>84.1</v>
      </c>
      <c r="K24" s="17" t="n">
        <f aca="false">G24*J24</f>
        <v>5592.65</v>
      </c>
      <c r="L24" s="17"/>
    </row>
    <row r="25" customFormat="false" ht="22.5" hidden="false" customHeight="true" outlineLevel="0" collapsed="false">
      <c r="A25" s="12" t="s">
        <v>89</v>
      </c>
      <c r="B25" s="12"/>
      <c r="C25" s="12"/>
      <c r="D25" s="12" t="s">
        <v>90</v>
      </c>
      <c r="E25" s="12"/>
      <c r="F25" s="12"/>
      <c r="G25" s="13"/>
      <c r="H25" s="13"/>
      <c r="I25" s="13"/>
      <c r="J25" s="13"/>
      <c r="K25" s="13"/>
      <c r="L25" s="13" t="n">
        <f aca="false">SUM(K26:K29)</f>
        <v>26595.45</v>
      </c>
    </row>
    <row r="26" customFormat="false" ht="45" hidden="false" customHeight="true" outlineLevel="0" collapsed="false">
      <c r="A26" s="15" t="s">
        <v>91</v>
      </c>
      <c r="B26" s="15" t="s">
        <v>92</v>
      </c>
      <c r="C26" s="15" t="s">
        <v>40</v>
      </c>
      <c r="D26" s="15" t="s">
        <v>93</v>
      </c>
      <c r="E26" s="15" t="s">
        <v>94</v>
      </c>
      <c r="F26" s="16" t="s">
        <v>33</v>
      </c>
      <c r="G26" s="17" t="n">
        <v>345</v>
      </c>
      <c r="H26" s="17" t="n">
        <v>37.98</v>
      </c>
      <c r="I26" s="17" t="n">
        <v>34.25</v>
      </c>
      <c r="J26" s="17" t="n">
        <f aca="false">H26+I26</f>
        <v>72.23</v>
      </c>
      <c r="K26" s="17" t="n">
        <f aca="false">G26*J26</f>
        <v>24919.35</v>
      </c>
      <c r="L26" s="17"/>
    </row>
    <row r="27" customFormat="false" ht="22.5" hidden="false" customHeight="true" outlineLevel="0" collapsed="false">
      <c r="A27" s="15" t="s">
        <v>95</v>
      </c>
      <c r="B27" s="15" t="s">
        <v>96</v>
      </c>
      <c r="C27" s="15" t="s">
        <v>40</v>
      </c>
      <c r="D27" s="15" t="s">
        <v>97</v>
      </c>
      <c r="E27" s="15" t="s">
        <v>68</v>
      </c>
      <c r="F27" s="16" t="s">
        <v>69</v>
      </c>
      <c r="G27" s="17" t="n">
        <v>13.5</v>
      </c>
      <c r="H27" s="17" t="n">
        <v>13.56</v>
      </c>
      <c r="I27" s="17" t="n">
        <v>43.34</v>
      </c>
      <c r="J27" s="17" t="n">
        <f aca="false">H27+I27</f>
        <v>56.9</v>
      </c>
      <c r="K27" s="17" t="n">
        <f aca="false">G27*J27</f>
        <v>768.15</v>
      </c>
      <c r="L27" s="17"/>
    </row>
    <row r="28" customFormat="false" ht="22.5" hidden="false" customHeight="true" outlineLevel="0" collapsed="false">
      <c r="A28" s="15" t="s">
        <v>95</v>
      </c>
      <c r="B28" s="15" t="s">
        <v>98</v>
      </c>
      <c r="C28" s="15" t="s">
        <v>40</v>
      </c>
      <c r="D28" s="15" t="s">
        <v>99</v>
      </c>
      <c r="E28" s="15" t="s">
        <v>68</v>
      </c>
      <c r="F28" s="16" t="s">
        <v>69</v>
      </c>
      <c r="G28" s="17" t="n">
        <v>4</v>
      </c>
      <c r="H28" s="17" t="n">
        <v>12.66</v>
      </c>
      <c r="I28" s="17" t="n">
        <v>33.09</v>
      </c>
      <c r="J28" s="17" t="n">
        <f aca="false">H28+I28</f>
        <v>45.75</v>
      </c>
      <c r="K28" s="17" t="n">
        <f aca="false">G28*J28</f>
        <v>183</v>
      </c>
      <c r="L28" s="17"/>
    </row>
    <row r="29" customFormat="false" ht="22.5" hidden="false" customHeight="true" outlineLevel="0" collapsed="false">
      <c r="A29" s="15" t="s">
        <v>100</v>
      </c>
      <c r="B29" s="15" t="s">
        <v>101</v>
      </c>
      <c r="C29" s="15" t="s">
        <v>40</v>
      </c>
      <c r="D29" s="15" t="s">
        <v>102</v>
      </c>
      <c r="E29" s="15" t="s">
        <v>68</v>
      </c>
      <c r="F29" s="16" t="s">
        <v>69</v>
      </c>
      <c r="G29" s="17" t="n">
        <v>13.5</v>
      </c>
      <c r="H29" s="17" t="n">
        <v>13.62</v>
      </c>
      <c r="I29" s="17" t="n">
        <v>40.08</v>
      </c>
      <c r="J29" s="17" t="n">
        <f aca="false">H29+I29</f>
        <v>53.7</v>
      </c>
      <c r="K29" s="17" t="n">
        <f aca="false">G29*J29</f>
        <v>724.95</v>
      </c>
      <c r="L29" s="17"/>
    </row>
    <row r="30" customFormat="false" ht="22.5" hidden="false" customHeight="true" outlineLevel="0" collapsed="false">
      <c r="A30" s="12" t="s">
        <v>103</v>
      </c>
      <c r="B30" s="12"/>
      <c r="C30" s="12"/>
      <c r="D30" s="12" t="s">
        <v>104</v>
      </c>
      <c r="E30" s="12"/>
      <c r="F30" s="12"/>
      <c r="G30" s="13"/>
      <c r="H30" s="13"/>
      <c r="I30" s="13"/>
      <c r="J30" s="13"/>
      <c r="K30" s="13"/>
      <c r="L30" s="13" t="n">
        <f aca="false">SUM(K31:K37)</f>
        <v>37850.908</v>
      </c>
    </row>
    <row r="31" customFormat="false" ht="30" hidden="false" customHeight="true" outlineLevel="0" collapsed="false">
      <c r="A31" s="15" t="s">
        <v>105</v>
      </c>
      <c r="B31" s="15" t="s">
        <v>106</v>
      </c>
      <c r="C31" s="15" t="s">
        <v>40</v>
      </c>
      <c r="D31" s="15" t="s">
        <v>107</v>
      </c>
      <c r="E31" s="15" t="s">
        <v>108</v>
      </c>
      <c r="F31" s="16" t="s">
        <v>33</v>
      </c>
      <c r="G31" s="17" t="n">
        <v>6</v>
      </c>
      <c r="H31" s="17" t="n">
        <v>8.01</v>
      </c>
      <c r="I31" s="17" t="n">
        <v>1082.4</v>
      </c>
      <c r="J31" s="17" t="n">
        <f aca="false">H31+I31</f>
        <v>1090.41</v>
      </c>
      <c r="K31" s="17" t="n">
        <f aca="false">G31*J31</f>
        <v>6542.46</v>
      </c>
      <c r="L31" s="17"/>
    </row>
    <row r="32" customFormat="false" ht="22.5" hidden="false" customHeight="true" outlineLevel="0" collapsed="false">
      <c r="A32" s="15" t="s">
        <v>109</v>
      </c>
      <c r="B32" s="15" t="s">
        <v>110</v>
      </c>
      <c r="C32" s="15" t="s">
        <v>55</v>
      </c>
      <c r="D32" s="15" t="s">
        <v>111</v>
      </c>
      <c r="E32" s="15" t="s">
        <v>112</v>
      </c>
      <c r="F32" s="16" t="s">
        <v>33</v>
      </c>
      <c r="G32" s="17" t="n">
        <v>2.1</v>
      </c>
      <c r="H32" s="17" t="n">
        <v>46.3</v>
      </c>
      <c r="I32" s="17" t="n">
        <v>531.15</v>
      </c>
      <c r="J32" s="17" t="n">
        <f aca="false">H32+I32</f>
        <v>577.45</v>
      </c>
      <c r="K32" s="17" t="n">
        <f aca="false">G32*J32</f>
        <v>1212.645</v>
      </c>
      <c r="L32" s="17"/>
    </row>
    <row r="33" customFormat="false" ht="22.5" hidden="false" customHeight="true" outlineLevel="0" collapsed="false">
      <c r="A33" s="15" t="s">
        <v>109</v>
      </c>
      <c r="B33" s="15" t="s">
        <v>113</v>
      </c>
      <c r="C33" s="15" t="s">
        <v>60</v>
      </c>
      <c r="D33" s="15" t="s">
        <v>114</v>
      </c>
      <c r="E33" s="15" t="s">
        <v>115</v>
      </c>
      <c r="F33" s="16" t="s">
        <v>33</v>
      </c>
      <c r="G33" s="17" t="n">
        <v>7</v>
      </c>
      <c r="H33" s="17" t="n">
        <v>28.46</v>
      </c>
      <c r="I33" s="17" t="n">
        <v>542.89</v>
      </c>
      <c r="J33" s="17" t="n">
        <f aca="false">H33+I33</f>
        <v>571.35</v>
      </c>
      <c r="K33" s="17" t="n">
        <f aca="false">G33*J33</f>
        <v>3999.45</v>
      </c>
      <c r="L33" s="17"/>
    </row>
    <row r="34" customFormat="false" ht="22.5" hidden="false" customHeight="true" outlineLevel="0" collapsed="false">
      <c r="A34" s="15" t="s">
        <v>116</v>
      </c>
      <c r="B34" s="15" t="s">
        <v>117</v>
      </c>
      <c r="C34" s="15" t="s">
        <v>60</v>
      </c>
      <c r="D34" s="15" t="s">
        <v>118</v>
      </c>
      <c r="E34" s="15" t="s">
        <v>115</v>
      </c>
      <c r="F34" s="16" t="s">
        <v>33</v>
      </c>
      <c r="G34" s="17" t="n">
        <v>26</v>
      </c>
      <c r="H34" s="17" t="n">
        <v>122.7</v>
      </c>
      <c r="I34" s="17" t="n">
        <v>323.26</v>
      </c>
      <c r="J34" s="17" t="n">
        <f aca="false">H34+I34</f>
        <v>445.96</v>
      </c>
      <c r="K34" s="17" t="n">
        <f aca="false">G34*J34</f>
        <v>11594.96</v>
      </c>
      <c r="L34" s="17"/>
    </row>
    <row r="35" customFormat="false" ht="22.5" hidden="false" customHeight="true" outlineLevel="0" collapsed="false">
      <c r="A35" s="15" t="s">
        <v>119</v>
      </c>
      <c r="B35" s="15" t="s">
        <v>120</v>
      </c>
      <c r="C35" s="15" t="s">
        <v>40</v>
      </c>
      <c r="D35" s="15" t="s">
        <v>121</v>
      </c>
      <c r="E35" s="15" t="s">
        <v>108</v>
      </c>
      <c r="F35" s="16" t="s">
        <v>33</v>
      </c>
      <c r="G35" s="17" t="n">
        <v>14.5</v>
      </c>
      <c r="H35" s="17" t="n">
        <v>33.54</v>
      </c>
      <c r="I35" s="17" t="n">
        <v>922.67</v>
      </c>
      <c r="J35" s="17" t="n">
        <f aca="false">H35+I35</f>
        <v>956.21</v>
      </c>
      <c r="K35" s="17" t="n">
        <f aca="false">G35*J35</f>
        <v>13865.045</v>
      </c>
      <c r="L35" s="17"/>
    </row>
    <row r="36" customFormat="false" ht="22.5" hidden="false" customHeight="true" outlineLevel="0" collapsed="false">
      <c r="A36" s="15" t="s">
        <v>122</v>
      </c>
      <c r="B36" s="15" t="s">
        <v>123</v>
      </c>
      <c r="C36" s="15" t="s">
        <v>25</v>
      </c>
      <c r="D36" s="15" t="s">
        <v>124</v>
      </c>
      <c r="E36" s="15" t="s">
        <v>125</v>
      </c>
      <c r="F36" s="16" t="s">
        <v>33</v>
      </c>
      <c r="G36" s="17" t="n">
        <v>4.8</v>
      </c>
      <c r="H36" s="17" t="n">
        <v>53.83</v>
      </c>
      <c r="I36" s="17" t="n">
        <v>21.58</v>
      </c>
      <c r="J36" s="17" t="n">
        <f aca="false">H36+I36</f>
        <v>75.41</v>
      </c>
      <c r="K36" s="17" t="n">
        <f aca="false">G36*J36</f>
        <v>361.968</v>
      </c>
      <c r="L36" s="17"/>
    </row>
    <row r="37" customFormat="false" ht="30" hidden="false" customHeight="true" outlineLevel="0" collapsed="false">
      <c r="A37" s="18" t="s">
        <v>126</v>
      </c>
      <c r="B37" s="18" t="s">
        <v>127</v>
      </c>
      <c r="C37" s="18" t="s">
        <v>40</v>
      </c>
      <c r="D37" s="18" t="s">
        <v>128</v>
      </c>
      <c r="E37" s="18" t="s">
        <v>129</v>
      </c>
      <c r="F37" s="19" t="s">
        <v>130</v>
      </c>
      <c r="G37" s="20" t="n">
        <v>6</v>
      </c>
      <c r="H37" s="20"/>
      <c r="I37" s="20" t="n">
        <v>45.73</v>
      </c>
      <c r="J37" s="17" t="n">
        <f aca="false">H37+I37</f>
        <v>45.73</v>
      </c>
      <c r="K37" s="17" t="n">
        <f aca="false">G37*J37</f>
        <v>274.38</v>
      </c>
      <c r="L37" s="20"/>
    </row>
    <row r="38" customFormat="false" ht="22.5" hidden="false" customHeight="true" outlineLevel="0" collapsed="false">
      <c r="A38" s="12" t="s">
        <v>131</v>
      </c>
      <c r="B38" s="12"/>
      <c r="C38" s="12"/>
      <c r="D38" s="12" t="s">
        <v>132</v>
      </c>
      <c r="E38" s="12"/>
      <c r="F38" s="12"/>
      <c r="G38" s="13"/>
      <c r="H38" s="13"/>
      <c r="I38" s="13"/>
      <c r="J38" s="13"/>
      <c r="K38" s="13"/>
      <c r="L38" s="13" t="n">
        <f aca="false">SUM(K39)</f>
        <v>2842.78</v>
      </c>
    </row>
    <row r="39" customFormat="false" ht="30" hidden="false" customHeight="true" outlineLevel="0" collapsed="false">
      <c r="A39" s="15" t="s">
        <v>133</v>
      </c>
      <c r="B39" s="15" t="s">
        <v>134</v>
      </c>
      <c r="C39" s="15" t="s">
        <v>25</v>
      </c>
      <c r="D39" s="15" t="s">
        <v>135</v>
      </c>
      <c r="E39" s="15" t="s">
        <v>136</v>
      </c>
      <c r="F39" s="16" t="s">
        <v>33</v>
      </c>
      <c r="G39" s="17" t="n">
        <v>19</v>
      </c>
      <c r="H39" s="17" t="n">
        <v>1.98</v>
      </c>
      <c r="I39" s="17" t="n">
        <v>147.64</v>
      </c>
      <c r="J39" s="17" t="n">
        <f aca="false">H39+I39</f>
        <v>149.62</v>
      </c>
      <c r="K39" s="17" t="n">
        <f aca="false">G39*J39</f>
        <v>2842.78</v>
      </c>
      <c r="L39" s="17"/>
    </row>
    <row r="40" customFormat="false" ht="22.5" hidden="false" customHeight="true" outlineLevel="0" collapsed="false">
      <c r="A40" s="12" t="s">
        <v>137</v>
      </c>
      <c r="B40" s="12"/>
      <c r="C40" s="12"/>
      <c r="D40" s="12" t="s">
        <v>138</v>
      </c>
      <c r="E40" s="12"/>
      <c r="F40" s="12"/>
      <c r="G40" s="13"/>
      <c r="H40" s="13"/>
      <c r="I40" s="13"/>
      <c r="J40" s="13"/>
      <c r="K40" s="13"/>
      <c r="L40" s="13" t="n">
        <f aca="false">SUM(K41:K69)</f>
        <v>55265.85</v>
      </c>
    </row>
    <row r="41" customFormat="false" ht="30" hidden="false" customHeight="true" outlineLevel="0" collapsed="false">
      <c r="A41" s="15" t="s">
        <v>139</v>
      </c>
      <c r="B41" s="15" t="s">
        <v>140</v>
      </c>
      <c r="C41" s="15" t="s">
        <v>40</v>
      </c>
      <c r="D41" s="15" t="s">
        <v>141</v>
      </c>
      <c r="E41" s="15" t="s">
        <v>142</v>
      </c>
      <c r="F41" s="16" t="s">
        <v>69</v>
      </c>
      <c r="G41" s="17" t="n">
        <v>50</v>
      </c>
      <c r="H41" s="17" t="n">
        <v>2.45</v>
      </c>
      <c r="I41" s="17" t="n">
        <v>33.18</v>
      </c>
      <c r="J41" s="17" t="n">
        <f aca="false">H41+I41</f>
        <v>35.63</v>
      </c>
      <c r="K41" s="17" t="n">
        <f aca="false">G41*J41</f>
        <v>1781.5</v>
      </c>
      <c r="L41" s="17"/>
    </row>
    <row r="42" customFormat="false" ht="30" hidden="false" customHeight="true" outlineLevel="0" collapsed="false">
      <c r="A42" s="15" t="s">
        <v>143</v>
      </c>
      <c r="B42" s="15" t="s">
        <v>144</v>
      </c>
      <c r="C42" s="15" t="s">
        <v>40</v>
      </c>
      <c r="D42" s="15" t="s">
        <v>145</v>
      </c>
      <c r="E42" s="15" t="s">
        <v>142</v>
      </c>
      <c r="F42" s="16" t="s">
        <v>69</v>
      </c>
      <c r="G42" s="17" t="n">
        <v>900</v>
      </c>
      <c r="H42" s="17" t="n">
        <v>0.67</v>
      </c>
      <c r="I42" s="17" t="n">
        <v>1.3</v>
      </c>
      <c r="J42" s="17" t="n">
        <f aca="false">H42+I42</f>
        <v>1.97</v>
      </c>
      <c r="K42" s="17" t="n">
        <f aca="false">G42*J42</f>
        <v>1773</v>
      </c>
      <c r="L42" s="17"/>
    </row>
    <row r="43" customFormat="false" ht="30" hidden="false" customHeight="true" outlineLevel="0" collapsed="false">
      <c r="A43" s="15" t="s">
        <v>146</v>
      </c>
      <c r="B43" s="15" t="s">
        <v>147</v>
      </c>
      <c r="C43" s="15" t="s">
        <v>40</v>
      </c>
      <c r="D43" s="15" t="s">
        <v>148</v>
      </c>
      <c r="E43" s="15" t="s">
        <v>142</v>
      </c>
      <c r="F43" s="16" t="s">
        <v>69</v>
      </c>
      <c r="G43" s="17" t="n">
        <v>2300</v>
      </c>
      <c r="H43" s="17" t="n">
        <v>0.84</v>
      </c>
      <c r="I43" s="17" t="n">
        <v>2.04</v>
      </c>
      <c r="J43" s="17" t="n">
        <f aca="false">H43+I43</f>
        <v>2.88</v>
      </c>
      <c r="K43" s="17" t="n">
        <f aca="false">G43*J43</f>
        <v>6624</v>
      </c>
      <c r="L43" s="17"/>
    </row>
    <row r="44" customFormat="false" ht="30" hidden="false" customHeight="true" outlineLevel="0" collapsed="false">
      <c r="A44" s="15" t="s">
        <v>149</v>
      </c>
      <c r="B44" s="15" t="s">
        <v>150</v>
      </c>
      <c r="C44" s="15" t="s">
        <v>40</v>
      </c>
      <c r="D44" s="15" t="s">
        <v>151</v>
      </c>
      <c r="E44" s="15" t="s">
        <v>142</v>
      </c>
      <c r="F44" s="16" t="s">
        <v>69</v>
      </c>
      <c r="G44" s="17" t="n">
        <v>12</v>
      </c>
      <c r="H44" s="17" t="n">
        <v>1.79</v>
      </c>
      <c r="I44" s="17" t="n">
        <v>16.64</v>
      </c>
      <c r="J44" s="17" t="n">
        <f aca="false">H44+I44</f>
        <v>18.43</v>
      </c>
      <c r="K44" s="17" t="n">
        <f aca="false">G44*J44</f>
        <v>221.16</v>
      </c>
      <c r="L44" s="17"/>
    </row>
    <row r="45" customFormat="false" ht="30" hidden="false" customHeight="true" outlineLevel="0" collapsed="false">
      <c r="A45" s="15" t="s">
        <v>152</v>
      </c>
      <c r="B45" s="15" t="s">
        <v>153</v>
      </c>
      <c r="C45" s="15" t="s">
        <v>25</v>
      </c>
      <c r="D45" s="15" t="s">
        <v>154</v>
      </c>
      <c r="E45" s="15" t="s">
        <v>142</v>
      </c>
      <c r="F45" s="16" t="s">
        <v>155</v>
      </c>
      <c r="G45" s="17" t="n">
        <v>50</v>
      </c>
      <c r="H45" s="17" t="n">
        <v>10.67</v>
      </c>
      <c r="I45" s="17" t="n">
        <v>32.51</v>
      </c>
      <c r="J45" s="17" t="n">
        <f aca="false">H45+I45</f>
        <v>43.18</v>
      </c>
      <c r="K45" s="17" t="n">
        <f aca="false">G45*J45</f>
        <v>2159</v>
      </c>
      <c r="L45" s="17"/>
    </row>
    <row r="46" customFormat="false" ht="30" hidden="false" customHeight="true" outlineLevel="0" collapsed="false">
      <c r="A46" s="15" t="s">
        <v>156</v>
      </c>
      <c r="B46" s="15" t="s">
        <v>157</v>
      </c>
      <c r="C46" s="15" t="s">
        <v>25</v>
      </c>
      <c r="D46" s="15" t="s">
        <v>158</v>
      </c>
      <c r="E46" s="15" t="s">
        <v>142</v>
      </c>
      <c r="F46" s="16" t="s">
        <v>159</v>
      </c>
      <c r="G46" s="17" t="n">
        <v>170</v>
      </c>
      <c r="H46" s="17" t="n">
        <v>21.19</v>
      </c>
      <c r="I46" s="17" t="n">
        <v>69.57</v>
      </c>
      <c r="J46" s="17" t="n">
        <f aca="false">H46+I46</f>
        <v>90.76</v>
      </c>
      <c r="K46" s="17" t="n">
        <f aca="false">G46*J46</f>
        <v>15429.2</v>
      </c>
      <c r="L46" s="17"/>
    </row>
    <row r="47" customFormat="false" ht="30" hidden="false" customHeight="true" outlineLevel="0" collapsed="false">
      <c r="A47" s="15" t="s">
        <v>160</v>
      </c>
      <c r="B47" s="15" t="s">
        <v>161</v>
      </c>
      <c r="C47" s="15" t="s">
        <v>25</v>
      </c>
      <c r="D47" s="15" t="s">
        <v>162</v>
      </c>
      <c r="E47" s="15" t="s">
        <v>142</v>
      </c>
      <c r="F47" s="16" t="s">
        <v>159</v>
      </c>
      <c r="G47" s="17" t="n">
        <v>25</v>
      </c>
      <c r="H47" s="17" t="n">
        <v>14.13</v>
      </c>
      <c r="I47" s="17" t="n">
        <v>54.57</v>
      </c>
      <c r="J47" s="17" t="n">
        <f aca="false">H47+I47</f>
        <v>68.7</v>
      </c>
      <c r="K47" s="17" t="n">
        <f aca="false">G47*J47</f>
        <v>1717.5</v>
      </c>
      <c r="L47" s="17"/>
    </row>
    <row r="48" customFormat="false" ht="37.5" hidden="false" customHeight="true" outlineLevel="0" collapsed="false">
      <c r="A48" s="15" t="s">
        <v>163</v>
      </c>
      <c r="B48" s="15" t="s">
        <v>164</v>
      </c>
      <c r="C48" s="15" t="s">
        <v>25</v>
      </c>
      <c r="D48" s="15" t="s">
        <v>165</v>
      </c>
      <c r="E48" s="15" t="s">
        <v>142</v>
      </c>
      <c r="F48" s="16" t="s">
        <v>166</v>
      </c>
      <c r="G48" s="17" t="n">
        <v>160</v>
      </c>
      <c r="H48" s="17" t="n">
        <v>24.6</v>
      </c>
      <c r="I48" s="17" t="n">
        <v>24.92</v>
      </c>
      <c r="J48" s="17" t="n">
        <f aca="false">H48+I48</f>
        <v>49.52</v>
      </c>
      <c r="K48" s="17" t="n">
        <f aca="false">G48*J48</f>
        <v>7923.2</v>
      </c>
      <c r="L48" s="17"/>
    </row>
    <row r="49" customFormat="false" ht="67.5" hidden="false" customHeight="true" outlineLevel="0" collapsed="false">
      <c r="A49" s="15" t="s">
        <v>167</v>
      </c>
      <c r="B49" s="15" t="s">
        <v>168</v>
      </c>
      <c r="C49" s="15" t="s">
        <v>25</v>
      </c>
      <c r="D49" s="15" t="s">
        <v>169</v>
      </c>
      <c r="E49" s="15" t="s">
        <v>142</v>
      </c>
      <c r="F49" s="16" t="s">
        <v>155</v>
      </c>
      <c r="G49" s="17" t="n">
        <v>1</v>
      </c>
      <c r="H49" s="17" t="n">
        <v>169.59</v>
      </c>
      <c r="I49" s="17" t="n">
        <v>1509.74</v>
      </c>
      <c r="J49" s="17" t="n">
        <f aca="false">H49+I49</f>
        <v>1679.33</v>
      </c>
      <c r="K49" s="17" t="n">
        <f aca="false">G49*J49</f>
        <v>1679.33</v>
      </c>
      <c r="L49" s="17"/>
    </row>
    <row r="50" customFormat="false" ht="22.5" hidden="false" customHeight="true" outlineLevel="0" collapsed="false">
      <c r="A50" s="15" t="s">
        <v>170</v>
      </c>
      <c r="B50" s="15" t="s">
        <v>171</v>
      </c>
      <c r="C50" s="15" t="s">
        <v>25</v>
      </c>
      <c r="D50" s="15" t="s">
        <v>172</v>
      </c>
      <c r="E50" s="15" t="s">
        <v>142</v>
      </c>
      <c r="F50" s="16" t="s">
        <v>173</v>
      </c>
      <c r="G50" s="17" t="n">
        <v>7</v>
      </c>
      <c r="H50" s="17" t="n">
        <v>1.97</v>
      </c>
      <c r="I50" s="17" t="n">
        <v>57.38</v>
      </c>
      <c r="J50" s="17" t="n">
        <f aca="false">H50+I50</f>
        <v>59.35</v>
      </c>
      <c r="K50" s="17" t="n">
        <f aca="false">G50*J50</f>
        <v>415.45</v>
      </c>
      <c r="L50" s="17"/>
    </row>
    <row r="51" customFormat="false" ht="22.5" hidden="false" customHeight="true" outlineLevel="0" collapsed="false">
      <c r="A51" s="15" t="s">
        <v>174</v>
      </c>
      <c r="B51" s="15" t="s">
        <v>175</v>
      </c>
      <c r="C51" s="15" t="s">
        <v>25</v>
      </c>
      <c r="D51" s="15" t="s">
        <v>176</v>
      </c>
      <c r="E51" s="15" t="s">
        <v>142</v>
      </c>
      <c r="F51" s="16" t="s">
        <v>173</v>
      </c>
      <c r="G51" s="17" t="n">
        <v>1</v>
      </c>
      <c r="H51" s="17" t="n">
        <v>3.75</v>
      </c>
      <c r="I51" s="17" t="n">
        <v>58.38</v>
      </c>
      <c r="J51" s="17" t="n">
        <f aca="false">H51+I51</f>
        <v>62.13</v>
      </c>
      <c r="K51" s="17" t="n">
        <f aca="false">G51*J51</f>
        <v>62.13</v>
      </c>
      <c r="L51" s="17"/>
    </row>
    <row r="52" customFormat="false" ht="22.5" hidden="false" customHeight="true" outlineLevel="0" collapsed="false">
      <c r="A52" s="15" t="s">
        <v>177</v>
      </c>
      <c r="B52" s="15" t="s">
        <v>178</v>
      </c>
      <c r="C52" s="15" t="s">
        <v>25</v>
      </c>
      <c r="D52" s="15" t="s">
        <v>179</v>
      </c>
      <c r="E52" s="15" t="s">
        <v>142</v>
      </c>
      <c r="F52" s="16" t="s">
        <v>173</v>
      </c>
      <c r="G52" s="17" t="n">
        <v>1</v>
      </c>
      <c r="H52" s="17" t="n">
        <v>12.53</v>
      </c>
      <c r="I52" s="17" t="n">
        <v>215</v>
      </c>
      <c r="J52" s="17" t="n">
        <f aca="false">H52+I52</f>
        <v>227.53</v>
      </c>
      <c r="K52" s="17" t="n">
        <f aca="false">G52*J52</f>
        <v>227.53</v>
      </c>
      <c r="L52" s="17"/>
    </row>
    <row r="53" customFormat="false" ht="22.5" hidden="false" customHeight="true" outlineLevel="0" collapsed="false">
      <c r="A53" s="15" t="s">
        <v>180</v>
      </c>
      <c r="B53" s="15" t="s">
        <v>181</v>
      </c>
      <c r="C53" s="15" t="s">
        <v>25</v>
      </c>
      <c r="D53" s="15" t="s">
        <v>182</v>
      </c>
      <c r="E53" s="15" t="s">
        <v>125</v>
      </c>
      <c r="F53" s="16" t="s">
        <v>155</v>
      </c>
      <c r="G53" s="17" t="n">
        <v>6</v>
      </c>
      <c r="H53" s="17" t="n">
        <v>0.98</v>
      </c>
      <c r="I53" s="17" t="n">
        <v>10.68</v>
      </c>
      <c r="J53" s="17" t="n">
        <f aca="false">H53+I53</f>
        <v>11.66</v>
      </c>
      <c r="K53" s="17" t="n">
        <f aca="false">G53*J53</f>
        <v>69.96</v>
      </c>
      <c r="L53" s="17"/>
    </row>
    <row r="54" customFormat="false" ht="22.5" hidden="false" customHeight="true" outlineLevel="0" collapsed="false">
      <c r="A54" s="15" t="s">
        <v>183</v>
      </c>
      <c r="B54" s="15" t="s">
        <v>184</v>
      </c>
      <c r="C54" s="15" t="s">
        <v>25</v>
      </c>
      <c r="D54" s="15" t="s">
        <v>185</v>
      </c>
      <c r="E54" s="15" t="s">
        <v>125</v>
      </c>
      <c r="F54" s="16" t="s">
        <v>155</v>
      </c>
      <c r="G54" s="17" t="n">
        <v>3</v>
      </c>
      <c r="H54" s="17" t="n">
        <v>1.34</v>
      </c>
      <c r="I54" s="17" t="n">
        <v>10.81</v>
      </c>
      <c r="J54" s="17" t="n">
        <f aca="false">H54+I54</f>
        <v>12.15</v>
      </c>
      <c r="K54" s="17" t="n">
        <f aca="false">G54*J54</f>
        <v>36.45</v>
      </c>
      <c r="L54" s="17"/>
    </row>
    <row r="55" customFormat="false" ht="22.5" hidden="false" customHeight="true" outlineLevel="0" collapsed="false">
      <c r="A55" s="15" t="s">
        <v>186</v>
      </c>
      <c r="B55" s="15" t="s">
        <v>187</v>
      </c>
      <c r="C55" s="15" t="s">
        <v>25</v>
      </c>
      <c r="D55" s="15" t="s">
        <v>188</v>
      </c>
      <c r="E55" s="15" t="s">
        <v>125</v>
      </c>
      <c r="F55" s="16" t="s">
        <v>155</v>
      </c>
      <c r="G55" s="17" t="n">
        <v>2</v>
      </c>
      <c r="H55" s="17" t="n">
        <v>1.85</v>
      </c>
      <c r="I55" s="17" t="n">
        <v>11.17</v>
      </c>
      <c r="J55" s="17" t="n">
        <f aca="false">H55+I55</f>
        <v>13.02</v>
      </c>
      <c r="K55" s="17" t="n">
        <f aca="false">G55*J55</f>
        <v>26.04</v>
      </c>
      <c r="L55" s="17"/>
    </row>
    <row r="56" customFormat="false" ht="22.5" hidden="false" customHeight="true" outlineLevel="0" collapsed="false">
      <c r="A56" s="15" t="s">
        <v>189</v>
      </c>
      <c r="B56" s="15" t="s">
        <v>190</v>
      </c>
      <c r="C56" s="15" t="s">
        <v>25</v>
      </c>
      <c r="D56" s="15" t="s">
        <v>191</v>
      </c>
      <c r="E56" s="15" t="s">
        <v>125</v>
      </c>
      <c r="F56" s="16" t="s">
        <v>130</v>
      </c>
      <c r="G56" s="17" t="n">
        <v>4</v>
      </c>
      <c r="H56" s="17" t="n">
        <v>8.56</v>
      </c>
      <c r="I56" s="17" t="n">
        <v>102.47</v>
      </c>
      <c r="J56" s="17" t="n">
        <f aca="false">H56+I56</f>
        <v>111.03</v>
      </c>
      <c r="K56" s="17" t="n">
        <f aca="false">G56*J56</f>
        <v>444.12</v>
      </c>
      <c r="L56" s="17"/>
    </row>
    <row r="57" customFormat="false" ht="22.5" hidden="false" customHeight="true" outlineLevel="0" collapsed="false">
      <c r="A57" s="15" t="s">
        <v>192</v>
      </c>
      <c r="B57" s="15" t="s">
        <v>193</v>
      </c>
      <c r="C57" s="15" t="s">
        <v>25</v>
      </c>
      <c r="D57" s="15" t="s">
        <v>194</v>
      </c>
      <c r="E57" s="15" t="s">
        <v>142</v>
      </c>
      <c r="F57" s="16" t="s">
        <v>173</v>
      </c>
      <c r="G57" s="17" t="n">
        <v>1</v>
      </c>
      <c r="H57" s="17" t="n">
        <v>0</v>
      </c>
      <c r="I57" s="17" t="n">
        <v>336.12</v>
      </c>
      <c r="J57" s="17" t="n">
        <f aca="false">H57+I57</f>
        <v>336.12</v>
      </c>
      <c r="K57" s="17" t="n">
        <f aca="false">G57*J57</f>
        <v>336.12</v>
      </c>
      <c r="L57" s="17"/>
    </row>
    <row r="58" customFormat="false" ht="30" hidden="false" customHeight="true" outlineLevel="0" collapsed="false">
      <c r="A58" s="15" t="s">
        <v>195</v>
      </c>
      <c r="B58" s="15" t="s">
        <v>196</v>
      </c>
      <c r="C58" s="15" t="s">
        <v>25</v>
      </c>
      <c r="D58" s="15" t="s">
        <v>197</v>
      </c>
      <c r="E58" s="15" t="s">
        <v>142</v>
      </c>
      <c r="F58" s="16" t="s">
        <v>155</v>
      </c>
      <c r="G58" s="17" t="n">
        <v>4</v>
      </c>
      <c r="H58" s="17" t="n">
        <v>15.38</v>
      </c>
      <c r="I58" s="17" t="n">
        <v>25.2</v>
      </c>
      <c r="J58" s="17" t="n">
        <f aca="false">H58+I58</f>
        <v>40.58</v>
      </c>
      <c r="K58" s="17" t="n">
        <f aca="false">G58*J58</f>
        <v>162.32</v>
      </c>
      <c r="L58" s="17"/>
    </row>
    <row r="59" customFormat="false" ht="30" hidden="false" customHeight="true" outlineLevel="0" collapsed="false">
      <c r="A59" s="15" t="s">
        <v>198</v>
      </c>
      <c r="B59" s="15" t="s">
        <v>199</v>
      </c>
      <c r="C59" s="15" t="s">
        <v>25</v>
      </c>
      <c r="D59" s="15" t="s">
        <v>200</v>
      </c>
      <c r="E59" s="15" t="s">
        <v>142</v>
      </c>
      <c r="F59" s="16" t="s">
        <v>155</v>
      </c>
      <c r="G59" s="17" t="n">
        <v>1</v>
      </c>
      <c r="H59" s="17" t="n">
        <v>17.73</v>
      </c>
      <c r="I59" s="17" t="n">
        <v>32.25</v>
      </c>
      <c r="J59" s="17" t="n">
        <f aca="false">H59+I59</f>
        <v>49.98</v>
      </c>
      <c r="K59" s="17" t="n">
        <f aca="false">G59*J59</f>
        <v>49.98</v>
      </c>
      <c r="L59" s="17"/>
    </row>
    <row r="60" customFormat="false" ht="30" hidden="false" customHeight="true" outlineLevel="0" collapsed="false">
      <c r="A60" s="15" t="s">
        <v>201</v>
      </c>
      <c r="B60" s="15" t="s">
        <v>202</v>
      </c>
      <c r="C60" s="15" t="s">
        <v>25</v>
      </c>
      <c r="D60" s="15" t="s">
        <v>203</v>
      </c>
      <c r="E60" s="15" t="s">
        <v>142</v>
      </c>
      <c r="F60" s="16" t="s">
        <v>173</v>
      </c>
      <c r="G60" s="17" t="n">
        <v>25</v>
      </c>
      <c r="H60" s="17" t="n">
        <v>10.75</v>
      </c>
      <c r="I60" s="17" t="n">
        <v>18.71</v>
      </c>
      <c r="J60" s="17" t="n">
        <f aca="false">H60+I60</f>
        <v>29.46</v>
      </c>
      <c r="K60" s="17" t="n">
        <f aca="false">G60*J60</f>
        <v>736.5</v>
      </c>
      <c r="L60" s="17"/>
    </row>
    <row r="61" customFormat="false" ht="22.5" hidden="false" customHeight="true" outlineLevel="0" collapsed="false">
      <c r="A61" s="15" t="s">
        <v>204</v>
      </c>
      <c r="B61" s="15" t="s">
        <v>205</v>
      </c>
      <c r="C61" s="15" t="s">
        <v>25</v>
      </c>
      <c r="D61" s="15" t="s">
        <v>206</v>
      </c>
      <c r="E61" s="15" t="s">
        <v>142</v>
      </c>
      <c r="F61" s="16" t="s">
        <v>173</v>
      </c>
      <c r="G61" s="17" t="n">
        <v>1</v>
      </c>
      <c r="H61" s="17" t="n">
        <v>12.71</v>
      </c>
      <c r="I61" s="17" t="n">
        <v>51.91</v>
      </c>
      <c r="J61" s="17" t="n">
        <f aca="false">H61+I61</f>
        <v>64.62</v>
      </c>
      <c r="K61" s="17" t="n">
        <f aca="false">G61*J61</f>
        <v>64.62</v>
      </c>
      <c r="L61" s="17"/>
    </row>
    <row r="62" customFormat="false" ht="30" hidden="false" customHeight="true" outlineLevel="0" collapsed="false">
      <c r="A62" s="15" t="s">
        <v>207</v>
      </c>
      <c r="B62" s="15" t="s">
        <v>208</v>
      </c>
      <c r="C62" s="15" t="s">
        <v>25</v>
      </c>
      <c r="D62" s="15" t="s">
        <v>209</v>
      </c>
      <c r="E62" s="15" t="s">
        <v>142</v>
      </c>
      <c r="F62" s="16" t="s">
        <v>155</v>
      </c>
      <c r="G62" s="17" t="n">
        <v>10</v>
      </c>
      <c r="H62" s="17" t="n">
        <v>25.7</v>
      </c>
      <c r="I62" s="17" t="n">
        <v>74.07</v>
      </c>
      <c r="J62" s="17" t="n">
        <f aca="false">H62+I62</f>
        <v>99.77</v>
      </c>
      <c r="K62" s="17" t="n">
        <f aca="false">G62*J62</f>
        <v>997.7</v>
      </c>
      <c r="L62" s="17"/>
    </row>
    <row r="63" customFormat="false" ht="30" hidden="false" customHeight="true" outlineLevel="0" collapsed="false">
      <c r="A63" s="15" t="s">
        <v>210</v>
      </c>
      <c r="B63" s="15" t="s">
        <v>211</v>
      </c>
      <c r="C63" s="15" t="s">
        <v>25</v>
      </c>
      <c r="D63" s="15" t="s">
        <v>212</v>
      </c>
      <c r="E63" s="15" t="s">
        <v>142</v>
      </c>
      <c r="F63" s="16" t="s">
        <v>155</v>
      </c>
      <c r="G63" s="17" t="n">
        <v>2</v>
      </c>
      <c r="H63" s="17" t="n">
        <v>38.55</v>
      </c>
      <c r="I63" s="17" t="n">
        <v>111.11</v>
      </c>
      <c r="J63" s="17" t="n">
        <f aca="false">H63+I63</f>
        <v>149.66</v>
      </c>
      <c r="K63" s="17" t="n">
        <f aca="false">G63*J63</f>
        <v>299.32</v>
      </c>
      <c r="L63" s="17"/>
    </row>
    <row r="64" customFormat="false" ht="22.5" hidden="false" customHeight="true" outlineLevel="0" collapsed="false">
      <c r="A64" s="15" t="s">
        <v>213</v>
      </c>
      <c r="B64" s="15" t="s">
        <v>214</v>
      </c>
      <c r="C64" s="15" t="s">
        <v>60</v>
      </c>
      <c r="D64" s="15" t="s">
        <v>215</v>
      </c>
      <c r="E64" s="15" t="s">
        <v>216</v>
      </c>
      <c r="F64" s="16" t="s">
        <v>155</v>
      </c>
      <c r="G64" s="17" t="n">
        <v>4</v>
      </c>
      <c r="H64" s="17" t="n">
        <v>8.56</v>
      </c>
      <c r="I64" s="17" t="n">
        <v>39.44</v>
      </c>
      <c r="J64" s="17" t="n">
        <f aca="false">H64+I64</f>
        <v>48</v>
      </c>
      <c r="K64" s="17" t="n">
        <f aca="false">G64*J64</f>
        <v>192</v>
      </c>
      <c r="L64" s="17"/>
    </row>
    <row r="65" customFormat="false" ht="37.5" hidden="false" customHeight="true" outlineLevel="0" collapsed="false">
      <c r="A65" s="15" t="s">
        <v>217</v>
      </c>
      <c r="B65" s="15" t="s">
        <v>218</v>
      </c>
      <c r="C65" s="15" t="s">
        <v>25</v>
      </c>
      <c r="D65" s="15" t="s">
        <v>219</v>
      </c>
      <c r="E65" s="15" t="s">
        <v>142</v>
      </c>
      <c r="F65" s="16" t="s">
        <v>130</v>
      </c>
      <c r="G65" s="17" t="n">
        <v>50</v>
      </c>
      <c r="H65" s="17" t="n">
        <v>5.94</v>
      </c>
      <c r="I65" s="17" t="n">
        <v>21.13</v>
      </c>
      <c r="J65" s="17" t="n">
        <f aca="false">H65+I65</f>
        <v>27.07</v>
      </c>
      <c r="K65" s="17" t="n">
        <f aca="false">G65*J65</f>
        <v>1353.5</v>
      </c>
      <c r="L65" s="17"/>
    </row>
    <row r="66" customFormat="false" ht="37.5" hidden="false" customHeight="true" outlineLevel="0" collapsed="false">
      <c r="A66" s="15" t="s">
        <v>220</v>
      </c>
      <c r="B66" s="15" t="s">
        <v>221</v>
      </c>
      <c r="C66" s="15" t="s">
        <v>25</v>
      </c>
      <c r="D66" s="15" t="s">
        <v>222</v>
      </c>
      <c r="E66" s="15" t="s">
        <v>142</v>
      </c>
      <c r="F66" s="16" t="s">
        <v>223</v>
      </c>
      <c r="G66" s="17" t="n">
        <v>3</v>
      </c>
      <c r="H66" s="17" t="n">
        <v>39.11</v>
      </c>
      <c r="I66" s="17" t="n">
        <v>65.77</v>
      </c>
      <c r="J66" s="17" t="n">
        <f aca="false">H66+I66</f>
        <v>104.88</v>
      </c>
      <c r="K66" s="17" t="n">
        <f aca="false">G66*J66</f>
        <v>314.64</v>
      </c>
      <c r="L66" s="17"/>
    </row>
    <row r="67" customFormat="false" ht="67.5" hidden="false" customHeight="true" outlineLevel="0" collapsed="false">
      <c r="A67" s="15" t="s">
        <v>224</v>
      </c>
      <c r="B67" s="15" t="s">
        <v>225</v>
      </c>
      <c r="C67" s="15" t="s">
        <v>25</v>
      </c>
      <c r="D67" s="15" t="s">
        <v>226</v>
      </c>
      <c r="E67" s="15" t="s">
        <v>142</v>
      </c>
      <c r="F67" s="16" t="s">
        <v>155</v>
      </c>
      <c r="G67" s="17" t="n">
        <v>4</v>
      </c>
      <c r="H67" s="17" t="n">
        <v>70.66</v>
      </c>
      <c r="I67" s="17" t="n">
        <v>742.41</v>
      </c>
      <c r="J67" s="17" t="n">
        <f aca="false">H67+I67</f>
        <v>813.07</v>
      </c>
      <c r="K67" s="17" t="n">
        <f aca="false">G67*J67</f>
        <v>3252.28</v>
      </c>
      <c r="L67" s="17"/>
    </row>
    <row r="68" customFormat="false" ht="90" hidden="false" customHeight="true" outlineLevel="0" collapsed="false">
      <c r="A68" s="15" t="s">
        <v>227</v>
      </c>
      <c r="B68" s="15" t="s">
        <v>228</v>
      </c>
      <c r="C68" s="15" t="s">
        <v>25</v>
      </c>
      <c r="D68" s="15" t="s">
        <v>229</v>
      </c>
      <c r="E68" s="15" t="s">
        <v>142</v>
      </c>
      <c r="F68" s="16" t="s">
        <v>155</v>
      </c>
      <c r="G68" s="17" t="n">
        <v>15</v>
      </c>
      <c r="H68" s="17" t="n">
        <v>24.86</v>
      </c>
      <c r="I68" s="17" t="n">
        <v>307.16</v>
      </c>
      <c r="J68" s="17" t="n">
        <f aca="false">H68+I68</f>
        <v>332.02</v>
      </c>
      <c r="K68" s="17" t="n">
        <f aca="false">G68*J68</f>
        <v>4980.3</v>
      </c>
      <c r="L68" s="17"/>
    </row>
    <row r="69" customFormat="false" ht="90" hidden="false" customHeight="true" outlineLevel="0" collapsed="false">
      <c r="A69" s="15" t="s">
        <v>230</v>
      </c>
      <c r="B69" s="15" t="s">
        <v>231</v>
      </c>
      <c r="C69" s="15" t="s">
        <v>25</v>
      </c>
      <c r="D69" s="15" t="s">
        <v>232</v>
      </c>
      <c r="E69" s="15" t="s">
        <v>233</v>
      </c>
      <c r="F69" s="16" t="s">
        <v>155</v>
      </c>
      <c r="G69" s="17" t="n">
        <v>10</v>
      </c>
      <c r="H69" s="17" t="n">
        <v>29.26</v>
      </c>
      <c r="I69" s="17" t="n">
        <v>164.44</v>
      </c>
      <c r="J69" s="17" t="n">
        <f aca="false">H69+I69</f>
        <v>193.7</v>
      </c>
      <c r="K69" s="17" t="n">
        <f aca="false">G69*J69</f>
        <v>1937</v>
      </c>
      <c r="L69" s="17"/>
    </row>
    <row r="70" customFormat="false" ht="22.5" hidden="false" customHeight="true" outlineLevel="0" collapsed="false">
      <c r="A70" s="12" t="s">
        <v>234</v>
      </c>
      <c r="B70" s="12"/>
      <c r="C70" s="12"/>
      <c r="D70" s="12" t="s">
        <v>235</v>
      </c>
      <c r="E70" s="12"/>
      <c r="F70" s="12"/>
      <c r="G70" s="13"/>
      <c r="H70" s="13"/>
      <c r="I70" s="13"/>
      <c r="J70" s="17"/>
      <c r="K70" s="17"/>
      <c r="L70" s="13" t="n">
        <v>0</v>
      </c>
    </row>
    <row r="71" customFormat="false" ht="22.5" hidden="false" customHeight="true" outlineLevel="0" collapsed="false">
      <c r="A71" s="12" t="s">
        <v>236</v>
      </c>
      <c r="B71" s="12"/>
      <c r="C71" s="12"/>
      <c r="D71" s="12" t="s">
        <v>237</v>
      </c>
      <c r="E71" s="12"/>
      <c r="F71" s="12"/>
      <c r="G71" s="13"/>
      <c r="H71" s="13"/>
      <c r="I71" s="13"/>
      <c r="J71" s="17"/>
      <c r="K71" s="17"/>
      <c r="L71" s="13" t="n">
        <f aca="false">L72+L76</f>
        <v>8083.78</v>
      </c>
    </row>
    <row r="72" customFormat="false" ht="22.5" hidden="false" customHeight="true" outlineLevel="0" collapsed="false">
      <c r="A72" s="12" t="s">
        <v>238</v>
      </c>
      <c r="B72" s="12"/>
      <c r="C72" s="12"/>
      <c r="D72" s="12" t="s">
        <v>239</v>
      </c>
      <c r="E72" s="12"/>
      <c r="F72" s="12"/>
      <c r="G72" s="13"/>
      <c r="H72" s="13"/>
      <c r="I72" s="13"/>
      <c r="J72" s="17"/>
      <c r="K72" s="17"/>
      <c r="L72" s="13" t="n">
        <f aca="false">SUM(K73:K75)</f>
        <v>5674.13</v>
      </c>
    </row>
    <row r="73" customFormat="false" ht="52.5" hidden="false" customHeight="true" outlineLevel="0" collapsed="false">
      <c r="A73" s="15" t="s">
        <v>240</v>
      </c>
      <c r="B73" s="15" t="s">
        <v>241</v>
      </c>
      <c r="C73" s="15" t="s">
        <v>40</v>
      </c>
      <c r="D73" s="15" t="s">
        <v>242</v>
      </c>
      <c r="E73" s="15" t="s">
        <v>243</v>
      </c>
      <c r="F73" s="16" t="s">
        <v>69</v>
      </c>
      <c r="G73" s="17" t="n">
        <v>128</v>
      </c>
      <c r="H73" s="17" t="n">
        <v>19.27</v>
      </c>
      <c r="I73" s="17" t="n">
        <v>15.06</v>
      </c>
      <c r="J73" s="17" t="n">
        <f aca="false">H73+I73</f>
        <v>34.33</v>
      </c>
      <c r="K73" s="17" t="n">
        <f aca="false">G73*J73</f>
        <v>4394.24</v>
      </c>
      <c r="L73" s="17"/>
    </row>
    <row r="74" customFormat="false" ht="22.5" hidden="false" customHeight="true" outlineLevel="0" collapsed="false">
      <c r="A74" s="15" t="s">
        <v>244</v>
      </c>
      <c r="B74" s="15" t="s">
        <v>245</v>
      </c>
      <c r="C74" s="15" t="s">
        <v>25</v>
      </c>
      <c r="D74" s="15" t="s">
        <v>246</v>
      </c>
      <c r="E74" s="15" t="s">
        <v>243</v>
      </c>
      <c r="F74" s="16" t="s">
        <v>130</v>
      </c>
      <c r="G74" s="17" t="n">
        <v>1</v>
      </c>
      <c r="H74" s="17" t="n">
        <v>214.97</v>
      </c>
      <c r="I74" s="17" t="n">
        <v>936.18</v>
      </c>
      <c r="J74" s="17" t="n">
        <f aca="false">H74+I74</f>
        <v>1151.15</v>
      </c>
      <c r="K74" s="17" t="n">
        <f aca="false">G74*J74</f>
        <v>1151.15</v>
      </c>
      <c r="L74" s="17"/>
    </row>
    <row r="75" customFormat="false" ht="22.5" hidden="false" customHeight="true" outlineLevel="0" collapsed="false">
      <c r="A75" s="18" t="s">
        <v>247</v>
      </c>
      <c r="B75" s="18" t="s">
        <v>248</v>
      </c>
      <c r="C75" s="18" t="s">
        <v>40</v>
      </c>
      <c r="D75" s="18" t="s">
        <v>249</v>
      </c>
      <c r="E75" s="18" t="s">
        <v>129</v>
      </c>
      <c r="F75" s="19" t="s">
        <v>130</v>
      </c>
      <c r="G75" s="20" t="n">
        <v>2</v>
      </c>
      <c r="H75" s="20"/>
      <c r="I75" s="20" t="n">
        <v>64.37</v>
      </c>
      <c r="J75" s="17" t="n">
        <f aca="false">H75+I75</f>
        <v>64.37</v>
      </c>
      <c r="K75" s="17" t="n">
        <f aca="false">G75*J75</f>
        <v>128.74</v>
      </c>
      <c r="L75" s="20"/>
    </row>
    <row r="76" customFormat="false" ht="22.5" hidden="false" customHeight="true" outlineLevel="0" collapsed="false">
      <c r="A76" s="12" t="s">
        <v>250</v>
      </c>
      <c r="B76" s="12"/>
      <c r="C76" s="12"/>
      <c r="D76" s="12" t="s">
        <v>251</v>
      </c>
      <c r="E76" s="12"/>
      <c r="F76" s="12"/>
      <c r="G76" s="13"/>
      <c r="H76" s="13"/>
      <c r="I76" s="13"/>
      <c r="J76" s="17"/>
      <c r="K76" s="17"/>
      <c r="L76" s="13" t="n">
        <f aca="false">SUM(K77:K79)</f>
        <v>2409.65</v>
      </c>
    </row>
    <row r="77" customFormat="false" ht="45" hidden="false" customHeight="true" outlineLevel="0" collapsed="false">
      <c r="A77" s="15" t="s">
        <v>252</v>
      </c>
      <c r="B77" s="15" t="s">
        <v>253</v>
      </c>
      <c r="C77" s="15" t="s">
        <v>40</v>
      </c>
      <c r="D77" s="15" t="s">
        <v>254</v>
      </c>
      <c r="E77" s="15" t="s">
        <v>243</v>
      </c>
      <c r="F77" s="16" t="s">
        <v>130</v>
      </c>
      <c r="G77" s="17" t="n">
        <v>5</v>
      </c>
      <c r="H77" s="17" t="n">
        <v>71.89</v>
      </c>
      <c r="I77" s="17" t="n">
        <v>89.58</v>
      </c>
      <c r="J77" s="17" t="n">
        <f aca="false">H77+I77</f>
        <v>161.47</v>
      </c>
      <c r="K77" s="17" t="n">
        <f aca="false">G77*J77</f>
        <v>807.35</v>
      </c>
      <c r="L77" s="17"/>
    </row>
    <row r="78" customFormat="false" ht="52.5" hidden="false" customHeight="true" outlineLevel="0" collapsed="false">
      <c r="A78" s="15" t="s">
        <v>255</v>
      </c>
      <c r="B78" s="15" t="s">
        <v>256</v>
      </c>
      <c r="C78" s="15" t="s">
        <v>40</v>
      </c>
      <c r="D78" s="15" t="s">
        <v>257</v>
      </c>
      <c r="E78" s="15" t="s">
        <v>243</v>
      </c>
      <c r="F78" s="16" t="s">
        <v>69</v>
      </c>
      <c r="G78" s="17" t="n">
        <v>30</v>
      </c>
      <c r="H78" s="17" t="n">
        <v>18.18</v>
      </c>
      <c r="I78" s="17" t="n">
        <v>33.19</v>
      </c>
      <c r="J78" s="17" t="n">
        <f aca="false">H78+I78</f>
        <v>51.37</v>
      </c>
      <c r="K78" s="17" t="n">
        <f aca="false">G78*J78</f>
        <v>1541.1</v>
      </c>
      <c r="L78" s="17"/>
    </row>
    <row r="79" customFormat="false" ht="30" hidden="false" customHeight="true" outlineLevel="0" collapsed="false">
      <c r="A79" s="15" t="s">
        <v>258</v>
      </c>
      <c r="B79" s="15" t="s">
        <v>259</v>
      </c>
      <c r="C79" s="15" t="s">
        <v>40</v>
      </c>
      <c r="D79" s="15" t="s">
        <v>260</v>
      </c>
      <c r="E79" s="15" t="s">
        <v>243</v>
      </c>
      <c r="F79" s="16" t="s">
        <v>130</v>
      </c>
      <c r="G79" s="17" t="n">
        <v>6</v>
      </c>
      <c r="H79" s="17" t="n">
        <v>1.94</v>
      </c>
      <c r="I79" s="17" t="n">
        <v>8.26</v>
      </c>
      <c r="J79" s="17" t="n">
        <f aca="false">H79+I79</f>
        <v>10.2</v>
      </c>
      <c r="K79" s="17" t="n">
        <f aca="false">G79*J79</f>
        <v>61.2</v>
      </c>
      <c r="L79" s="17"/>
    </row>
    <row r="80" customFormat="false" ht="22.5" hidden="false" customHeight="true" outlineLevel="0" collapsed="false">
      <c r="A80" s="12" t="s">
        <v>261</v>
      </c>
      <c r="B80" s="12"/>
      <c r="C80" s="12"/>
      <c r="D80" s="12" t="s">
        <v>262</v>
      </c>
      <c r="E80" s="12"/>
      <c r="F80" s="12"/>
      <c r="G80" s="13"/>
      <c r="H80" s="13"/>
      <c r="I80" s="13"/>
      <c r="J80" s="13"/>
      <c r="K80" s="13"/>
      <c r="L80" s="13" t="n">
        <v>0</v>
      </c>
    </row>
    <row r="81" customFormat="false" ht="22.5" hidden="false" customHeight="true" outlineLevel="0" collapsed="false">
      <c r="A81" s="12" t="s">
        <v>263</v>
      </c>
      <c r="B81" s="12"/>
      <c r="C81" s="12"/>
      <c r="D81" s="12" t="s">
        <v>264</v>
      </c>
      <c r="E81" s="12"/>
      <c r="F81" s="12"/>
      <c r="G81" s="13"/>
      <c r="H81" s="13"/>
      <c r="I81" s="13"/>
      <c r="J81" s="13"/>
      <c r="K81" s="13"/>
      <c r="L81" s="13" t="n">
        <f aca="false">SUM(K82:K84)</f>
        <v>3746.1</v>
      </c>
    </row>
    <row r="82" customFormat="false" ht="22.5" hidden="false" customHeight="true" outlineLevel="0" collapsed="false">
      <c r="A82" s="15" t="s">
        <v>265</v>
      </c>
      <c r="B82" s="15" t="s">
        <v>266</v>
      </c>
      <c r="C82" s="15" t="s">
        <v>40</v>
      </c>
      <c r="D82" s="15" t="s">
        <v>267</v>
      </c>
      <c r="E82" s="15" t="s">
        <v>268</v>
      </c>
      <c r="F82" s="16" t="s">
        <v>130</v>
      </c>
      <c r="G82" s="17" t="n">
        <v>6</v>
      </c>
      <c r="H82" s="17" t="n">
        <v>8.69</v>
      </c>
      <c r="I82" s="17" t="n">
        <v>196.81</v>
      </c>
      <c r="J82" s="17" t="n">
        <f aca="false">H82+I82</f>
        <v>205.5</v>
      </c>
      <c r="K82" s="17" t="n">
        <f aca="false">G82*J82</f>
        <v>1233</v>
      </c>
      <c r="L82" s="17"/>
    </row>
    <row r="83" customFormat="false" ht="37.5" hidden="false" customHeight="true" outlineLevel="0" collapsed="false">
      <c r="A83" s="18" t="s">
        <v>269</v>
      </c>
      <c r="B83" s="18" t="s">
        <v>270</v>
      </c>
      <c r="C83" s="18" t="s">
        <v>40</v>
      </c>
      <c r="D83" s="18" t="s">
        <v>271</v>
      </c>
      <c r="E83" s="18" t="s">
        <v>129</v>
      </c>
      <c r="F83" s="19" t="s">
        <v>130</v>
      </c>
      <c r="G83" s="20" t="n">
        <v>30</v>
      </c>
      <c r="H83" s="20"/>
      <c r="I83" s="20" t="n">
        <v>41.82</v>
      </c>
      <c r="J83" s="17" t="n">
        <f aca="false">H83+I83</f>
        <v>41.82</v>
      </c>
      <c r="K83" s="17" t="n">
        <f aca="false">G83*J83</f>
        <v>1254.6</v>
      </c>
      <c r="L83" s="20"/>
    </row>
    <row r="84" customFormat="false" ht="22.5" hidden="false" customHeight="true" outlineLevel="0" collapsed="false">
      <c r="A84" s="15" t="s">
        <v>272</v>
      </c>
      <c r="B84" s="15" t="s">
        <v>273</v>
      </c>
      <c r="C84" s="15" t="s">
        <v>40</v>
      </c>
      <c r="D84" s="15" t="s">
        <v>274</v>
      </c>
      <c r="E84" s="15" t="s">
        <v>142</v>
      </c>
      <c r="F84" s="16" t="s">
        <v>130</v>
      </c>
      <c r="G84" s="17" t="n">
        <v>30</v>
      </c>
      <c r="H84" s="17" t="n">
        <v>3.84</v>
      </c>
      <c r="I84" s="17" t="n">
        <v>38.11</v>
      </c>
      <c r="J84" s="17" t="n">
        <f aca="false">H84+I84</f>
        <v>41.95</v>
      </c>
      <c r="K84" s="17" t="n">
        <f aca="false">G84*J84</f>
        <v>1258.5</v>
      </c>
      <c r="L84" s="17"/>
    </row>
    <row r="85" customFormat="false" ht="22.5" hidden="false" customHeight="true" outlineLevel="0" collapsed="false">
      <c r="A85" s="12" t="s">
        <v>275</v>
      </c>
      <c r="B85" s="12"/>
      <c r="C85" s="12"/>
      <c r="D85" s="12" t="s">
        <v>276</v>
      </c>
      <c r="E85" s="12"/>
      <c r="F85" s="12"/>
      <c r="G85" s="13"/>
      <c r="H85" s="13"/>
      <c r="I85" s="13"/>
      <c r="J85" s="13"/>
      <c r="K85" s="13"/>
      <c r="L85" s="13" t="n">
        <f aca="false">L86+L89+L93</f>
        <v>55249.5</v>
      </c>
    </row>
    <row r="86" customFormat="false" ht="22.5" hidden="false" customHeight="true" outlineLevel="0" collapsed="false">
      <c r="A86" s="12" t="s">
        <v>277</v>
      </c>
      <c r="B86" s="12"/>
      <c r="C86" s="12"/>
      <c r="D86" s="12" t="s">
        <v>278</v>
      </c>
      <c r="E86" s="12"/>
      <c r="F86" s="12"/>
      <c r="G86" s="13"/>
      <c r="H86" s="13"/>
      <c r="I86" s="13"/>
      <c r="J86" s="13"/>
      <c r="K86" s="13"/>
      <c r="L86" s="13" t="n">
        <f aca="false">SUM(K87:K88)</f>
        <v>13030.2</v>
      </c>
    </row>
    <row r="87" customFormat="false" ht="37.5" hidden="false" customHeight="true" outlineLevel="0" collapsed="false">
      <c r="A87" s="15" t="s">
        <v>279</v>
      </c>
      <c r="B87" s="15" t="s">
        <v>280</v>
      </c>
      <c r="C87" s="15" t="s">
        <v>40</v>
      </c>
      <c r="D87" s="15" t="s">
        <v>281</v>
      </c>
      <c r="E87" s="15" t="s">
        <v>282</v>
      </c>
      <c r="F87" s="16" t="s">
        <v>33</v>
      </c>
      <c r="G87" s="17" t="n">
        <v>381</v>
      </c>
      <c r="H87" s="17" t="n">
        <v>1.52</v>
      </c>
      <c r="I87" s="17" t="n">
        <v>1.91</v>
      </c>
      <c r="J87" s="17" t="n">
        <f aca="false">H87+I87</f>
        <v>3.43</v>
      </c>
      <c r="K87" s="17" t="n">
        <f aca="false">G87*J87</f>
        <v>1306.83</v>
      </c>
      <c r="L87" s="17"/>
    </row>
    <row r="88" customFormat="false" ht="52.5" hidden="false" customHeight="true" outlineLevel="0" collapsed="false">
      <c r="A88" s="15" t="s">
        <v>283</v>
      </c>
      <c r="B88" s="15" t="s">
        <v>284</v>
      </c>
      <c r="C88" s="15" t="s">
        <v>40</v>
      </c>
      <c r="D88" s="15" t="s">
        <v>285</v>
      </c>
      <c r="E88" s="15" t="s">
        <v>282</v>
      </c>
      <c r="F88" s="16" t="s">
        <v>33</v>
      </c>
      <c r="G88" s="17" t="n">
        <v>381</v>
      </c>
      <c r="H88" s="17" t="n">
        <v>12.95</v>
      </c>
      <c r="I88" s="17" t="n">
        <v>17.82</v>
      </c>
      <c r="J88" s="17" t="n">
        <f aca="false">H88+I88</f>
        <v>30.77</v>
      </c>
      <c r="K88" s="17" t="n">
        <f aca="false">G88*J88</f>
        <v>11723.37</v>
      </c>
      <c r="L88" s="17"/>
    </row>
    <row r="89" customFormat="false" ht="22.5" hidden="false" customHeight="true" outlineLevel="0" collapsed="false">
      <c r="A89" s="12" t="s">
        <v>286</v>
      </c>
      <c r="B89" s="12"/>
      <c r="C89" s="12"/>
      <c r="D89" s="12" t="s">
        <v>287</v>
      </c>
      <c r="E89" s="12"/>
      <c r="F89" s="12"/>
      <c r="G89" s="13"/>
      <c r="H89" s="13"/>
      <c r="I89" s="13"/>
      <c r="J89" s="13"/>
      <c r="K89" s="13"/>
      <c r="L89" s="13" t="n">
        <f aca="false">SUM(K90:K91)</f>
        <v>19793.58</v>
      </c>
    </row>
    <row r="90" customFormat="false" ht="37.5" hidden="false" customHeight="true" outlineLevel="0" collapsed="false">
      <c r="A90" s="15" t="s">
        <v>288</v>
      </c>
      <c r="B90" s="15" t="s">
        <v>289</v>
      </c>
      <c r="C90" s="15" t="s">
        <v>40</v>
      </c>
      <c r="D90" s="15" t="s">
        <v>290</v>
      </c>
      <c r="E90" s="15" t="s">
        <v>282</v>
      </c>
      <c r="F90" s="16" t="s">
        <v>33</v>
      </c>
      <c r="G90" s="17" t="n">
        <v>282</v>
      </c>
      <c r="H90" s="17" t="n">
        <v>4.4</v>
      </c>
      <c r="I90" s="17" t="n">
        <v>2.82</v>
      </c>
      <c r="J90" s="17" t="n">
        <f aca="false">H90+I90</f>
        <v>7.22</v>
      </c>
      <c r="K90" s="17" t="n">
        <f aca="false">G90*J90</f>
        <v>2036.04</v>
      </c>
      <c r="L90" s="17"/>
    </row>
    <row r="91" customFormat="false" ht="37.5" hidden="false" customHeight="true" outlineLevel="0" collapsed="false">
      <c r="A91" s="15" t="s">
        <v>291</v>
      </c>
      <c r="B91" s="15" t="s">
        <v>292</v>
      </c>
      <c r="C91" s="15" t="s">
        <v>40</v>
      </c>
      <c r="D91" s="15" t="s">
        <v>293</v>
      </c>
      <c r="E91" s="15" t="s">
        <v>282</v>
      </c>
      <c r="F91" s="16" t="s">
        <v>33</v>
      </c>
      <c r="G91" s="17" t="n">
        <v>282</v>
      </c>
      <c r="H91" s="17" t="n">
        <v>31.42</v>
      </c>
      <c r="I91" s="17" t="n">
        <v>31.55</v>
      </c>
      <c r="J91" s="17" t="n">
        <f aca="false">H91+I91</f>
        <v>62.97</v>
      </c>
      <c r="K91" s="17" t="n">
        <f aca="false">G91*J91</f>
        <v>17757.54</v>
      </c>
      <c r="L91" s="17"/>
    </row>
    <row r="92" customFormat="false" ht="22.5" hidden="false" customHeight="true" outlineLevel="0" collapsed="false">
      <c r="A92" s="12" t="s">
        <v>294</v>
      </c>
      <c r="B92" s="12"/>
      <c r="C92" s="12"/>
      <c r="D92" s="12" t="s">
        <v>295</v>
      </c>
      <c r="E92" s="12"/>
      <c r="F92" s="12"/>
      <c r="G92" s="13"/>
      <c r="H92" s="13"/>
      <c r="I92" s="13"/>
      <c r="J92" s="13"/>
      <c r="K92" s="13"/>
      <c r="L92" s="13" t="n">
        <v>0</v>
      </c>
    </row>
    <row r="93" customFormat="false" ht="22.5" hidden="false" customHeight="true" outlineLevel="0" collapsed="false">
      <c r="A93" s="12" t="s">
        <v>296</v>
      </c>
      <c r="B93" s="12"/>
      <c r="C93" s="12"/>
      <c r="D93" s="12" t="s">
        <v>297</v>
      </c>
      <c r="E93" s="12"/>
      <c r="F93" s="12"/>
      <c r="G93" s="13"/>
      <c r="H93" s="13"/>
      <c r="I93" s="13"/>
      <c r="J93" s="13"/>
      <c r="K93" s="13"/>
      <c r="L93" s="13" t="n">
        <f aca="false">SUM(K94:K95)</f>
        <v>22425.72</v>
      </c>
    </row>
    <row r="94" customFormat="false" ht="22.5" hidden="false" customHeight="true" outlineLevel="0" collapsed="false">
      <c r="A94" s="15" t="s">
        <v>298</v>
      </c>
      <c r="B94" s="15" t="s">
        <v>299</v>
      </c>
      <c r="C94" s="15" t="s">
        <v>25</v>
      </c>
      <c r="D94" s="15" t="s">
        <v>300</v>
      </c>
      <c r="E94" s="15" t="s">
        <v>301</v>
      </c>
      <c r="F94" s="16" t="s">
        <v>33</v>
      </c>
      <c r="G94" s="17" t="n">
        <v>210</v>
      </c>
      <c r="H94" s="17" t="n">
        <v>29.08</v>
      </c>
      <c r="I94" s="17" t="n">
        <v>72.7</v>
      </c>
      <c r="J94" s="17" t="n">
        <f aca="false">H94+I94</f>
        <v>101.78</v>
      </c>
      <c r="K94" s="17" t="n">
        <f aca="false">G94*J94</f>
        <v>21373.8</v>
      </c>
      <c r="L94" s="17"/>
    </row>
    <row r="95" customFormat="false" ht="30" hidden="false" customHeight="true" outlineLevel="0" collapsed="false">
      <c r="A95" s="15" t="s">
        <v>302</v>
      </c>
      <c r="B95" s="15" t="s">
        <v>303</v>
      </c>
      <c r="C95" s="15" t="s">
        <v>40</v>
      </c>
      <c r="D95" s="15" t="s">
        <v>304</v>
      </c>
      <c r="E95" s="15" t="s">
        <v>301</v>
      </c>
      <c r="F95" s="16" t="s">
        <v>33</v>
      </c>
      <c r="G95" s="17" t="n">
        <v>12</v>
      </c>
      <c r="H95" s="17" t="n">
        <v>8.68</v>
      </c>
      <c r="I95" s="17" t="n">
        <v>78.98</v>
      </c>
      <c r="J95" s="17" t="n">
        <f aca="false">H95+I95</f>
        <v>87.66</v>
      </c>
      <c r="K95" s="17" t="n">
        <f aca="false">G95*J95</f>
        <v>1051.92</v>
      </c>
      <c r="L95" s="17"/>
    </row>
    <row r="96" customFormat="false" ht="22.5" hidden="false" customHeight="true" outlineLevel="0" collapsed="false">
      <c r="A96" s="12" t="s">
        <v>305</v>
      </c>
      <c r="B96" s="12"/>
      <c r="C96" s="12"/>
      <c r="D96" s="12" t="s">
        <v>306</v>
      </c>
      <c r="E96" s="12"/>
      <c r="F96" s="12"/>
      <c r="G96" s="13"/>
      <c r="H96" s="13"/>
      <c r="I96" s="13"/>
      <c r="J96" s="13"/>
      <c r="K96" s="13"/>
      <c r="L96" s="13" t="n">
        <f aca="false">K97</f>
        <v>1759.285</v>
      </c>
    </row>
    <row r="97" customFormat="false" ht="22.5" hidden="false" customHeight="true" outlineLevel="0" collapsed="false">
      <c r="A97" s="15" t="s">
        <v>307</v>
      </c>
      <c r="B97" s="15" t="s">
        <v>308</v>
      </c>
      <c r="C97" s="15" t="s">
        <v>40</v>
      </c>
      <c r="D97" s="15" t="s">
        <v>309</v>
      </c>
      <c r="E97" s="15" t="s">
        <v>108</v>
      </c>
      <c r="F97" s="16" t="s">
        <v>33</v>
      </c>
      <c r="G97" s="17" t="n">
        <v>14.5</v>
      </c>
      <c r="H97" s="17" t="n">
        <v>12.59</v>
      </c>
      <c r="I97" s="17" t="n">
        <v>108.74</v>
      </c>
      <c r="J97" s="17" t="n">
        <f aca="false">H97+I97</f>
        <v>121.33</v>
      </c>
      <c r="K97" s="17" t="n">
        <f aca="false">G97*J97</f>
        <v>1759.285</v>
      </c>
      <c r="L97" s="17"/>
    </row>
    <row r="98" customFormat="false" ht="22.5" hidden="false" customHeight="true" outlineLevel="0" collapsed="false">
      <c r="A98" s="12" t="s">
        <v>310</v>
      </c>
      <c r="B98" s="12"/>
      <c r="C98" s="12"/>
      <c r="D98" s="12" t="s">
        <v>311</v>
      </c>
      <c r="E98" s="12"/>
      <c r="F98" s="12"/>
      <c r="G98" s="13"/>
      <c r="H98" s="13"/>
      <c r="I98" s="13"/>
      <c r="J98" s="13"/>
      <c r="K98" s="13"/>
      <c r="L98" s="13" t="n">
        <f aca="false">L99+L103</f>
        <v>10937.46</v>
      </c>
    </row>
    <row r="99" customFormat="false" ht="22.5" hidden="false" customHeight="true" outlineLevel="0" collapsed="false">
      <c r="A99" s="12" t="s">
        <v>312</v>
      </c>
      <c r="B99" s="12"/>
      <c r="C99" s="12"/>
      <c r="D99" s="12" t="s">
        <v>313</v>
      </c>
      <c r="E99" s="12"/>
      <c r="F99" s="12"/>
      <c r="G99" s="13"/>
      <c r="H99" s="13"/>
      <c r="I99" s="13"/>
      <c r="J99" s="13"/>
      <c r="K99" s="13"/>
      <c r="L99" s="13" t="n">
        <f aca="false">SUM(K100:K102)</f>
        <v>6746.94</v>
      </c>
    </row>
    <row r="100" customFormat="false" ht="22.5" hidden="false" customHeight="true" outlineLevel="0" collapsed="false">
      <c r="A100" s="15" t="s">
        <v>314</v>
      </c>
      <c r="B100" s="15" t="s">
        <v>315</v>
      </c>
      <c r="C100" s="15" t="s">
        <v>40</v>
      </c>
      <c r="D100" s="15" t="s">
        <v>316</v>
      </c>
      <c r="E100" s="15" t="s">
        <v>317</v>
      </c>
      <c r="F100" s="16" t="s">
        <v>33</v>
      </c>
      <c r="G100" s="17" t="n">
        <v>381</v>
      </c>
      <c r="H100" s="17" t="n">
        <v>3.88</v>
      </c>
      <c r="I100" s="17" t="n">
        <v>8.85</v>
      </c>
      <c r="J100" s="17" t="n">
        <f aca="false">H100+I100</f>
        <v>12.73</v>
      </c>
      <c r="K100" s="17" t="n">
        <f aca="false">G100*J100</f>
        <v>4850.13</v>
      </c>
      <c r="L100" s="17"/>
    </row>
    <row r="101" customFormat="false" ht="22.5" hidden="false" customHeight="true" outlineLevel="0" collapsed="false">
      <c r="A101" s="15" t="s">
        <v>318</v>
      </c>
      <c r="B101" s="15" t="s">
        <v>319</v>
      </c>
      <c r="C101" s="15" t="s">
        <v>40</v>
      </c>
      <c r="D101" s="15" t="s">
        <v>320</v>
      </c>
      <c r="E101" s="15" t="s">
        <v>317</v>
      </c>
      <c r="F101" s="16" t="s">
        <v>33</v>
      </c>
      <c r="G101" s="17" t="n">
        <v>381</v>
      </c>
      <c r="H101" s="17" t="n">
        <v>0.8</v>
      </c>
      <c r="I101" s="17" t="n">
        <v>1.33</v>
      </c>
      <c r="J101" s="17" t="n">
        <f aca="false">H101+I101</f>
        <v>2.13</v>
      </c>
      <c r="K101" s="17" t="n">
        <f aca="false">G101*J101</f>
        <v>811.53</v>
      </c>
      <c r="L101" s="17"/>
    </row>
    <row r="102" customFormat="false" ht="30" hidden="false" customHeight="true" outlineLevel="0" collapsed="false">
      <c r="A102" s="15" t="s">
        <v>321</v>
      </c>
      <c r="B102" s="15" t="s">
        <v>322</v>
      </c>
      <c r="C102" s="15" t="s">
        <v>40</v>
      </c>
      <c r="D102" s="15" t="s">
        <v>323</v>
      </c>
      <c r="E102" s="15" t="s">
        <v>317</v>
      </c>
      <c r="F102" s="16" t="s">
        <v>33</v>
      </c>
      <c r="G102" s="17" t="n">
        <v>56</v>
      </c>
      <c r="H102" s="17" t="n">
        <v>4.76</v>
      </c>
      <c r="I102" s="17" t="n">
        <v>14.62</v>
      </c>
      <c r="J102" s="17" t="n">
        <f aca="false">H102+I102</f>
        <v>19.38</v>
      </c>
      <c r="K102" s="17" t="n">
        <f aca="false">G102*J102</f>
        <v>1085.28</v>
      </c>
      <c r="L102" s="17"/>
    </row>
    <row r="103" customFormat="false" ht="22.5" hidden="false" customHeight="true" outlineLevel="0" collapsed="false">
      <c r="A103" s="12" t="s">
        <v>324</v>
      </c>
      <c r="B103" s="12"/>
      <c r="C103" s="12"/>
      <c r="D103" s="12" t="s">
        <v>325</v>
      </c>
      <c r="E103" s="12"/>
      <c r="F103" s="12"/>
      <c r="G103" s="13"/>
      <c r="H103" s="13"/>
      <c r="I103" s="13"/>
      <c r="J103" s="13"/>
      <c r="K103" s="13"/>
      <c r="L103" s="13" t="n">
        <f aca="false">SUM(K104:K105)</f>
        <v>4190.52</v>
      </c>
    </row>
    <row r="104" customFormat="false" ht="22.5" hidden="false" customHeight="true" outlineLevel="0" collapsed="false">
      <c r="A104" s="15" t="s">
        <v>326</v>
      </c>
      <c r="B104" s="15" t="s">
        <v>315</v>
      </c>
      <c r="C104" s="15" t="s">
        <v>40</v>
      </c>
      <c r="D104" s="15" t="s">
        <v>316</v>
      </c>
      <c r="E104" s="15" t="s">
        <v>317</v>
      </c>
      <c r="F104" s="16" t="s">
        <v>33</v>
      </c>
      <c r="G104" s="17" t="n">
        <v>282</v>
      </c>
      <c r="H104" s="17" t="n">
        <v>3.88</v>
      </c>
      <c r="I104" s="17" t="n">
        <v>8.85</v>
      </c>
      <c r="J104" s="17" t="n">
        <f aca="false">H104+I104</f>
        <v>12.73</v>
      </c>
      <c r="K104" s="17" t="n">
        <f aca="false">G104*J104</f>
        <v>3589.86</v>
      </c>
      <c r="L104" s="17"/>
    </row>
    <row r="105" customFormat="false" ht="22.5" hidden="false" customHeight="true" outlineLevel="0" collapsed="false">
      <c r="A105" s="15" t="s">
        <v>327</v>
      </c>
      <c r="B105" s="15" t="s">
        <v>319</v>
      </c>
      <c r="C105" s="15" t="s">
        <v>40</v>
      </c>
      <c r="D105" s="15" t="s">
        <v>320</v>
      </c>
      <c r="E105" s="15" t="s">
        <v>317</v>
      </c>
      <c r="F105" s="16" t="s">
        <v>33</v>
      </c>
      <c r="G105" s="17" t="n">
        <v>282</v>
      </c>
      <c r="H105" s="17" t="n">
        <v>0.8</v>
      </c>
      <c r="I105" s="17" t="n">
        <v>1.33</v>
      </c>
      <c r="J105" s="17" t="n">
        <f aca="false">H105+I105</f>
        <v>2.13</v>
      </c>
      <c r="K105" s="17" t="n">
        <f aca="false">G105*J105</f>
        <v>600.66</v>
      </c>
      <c r="L105" s="17"/>
    </row>
    <row r="106" customFormat="false" ht="22.5" hidden="false" customHeight="true" outlineLevel="0" collapsed="false">
      <c r="A106" s="12" t="s">
        <v>59</v>
      </c>
      <c r="B106" s="12"/>
      <c r="C106" s="12"/>
      <c r="D106" s="12" t="s">
        <v>328</v>
      </c>
      <c r="E106" s="12"/>
      <c r="F106" s="12"/>
      <c r="G106" s="13"/>
      <c r="H106" s="13"/>
      <c r="I106" s="13"/>
      <c r="J106" s="13"/>
      <c r="K106" s="13"/>
      <c r="L106" s="13" t="n">
        <f aca="false">SUM(K107:K108)</f>
        <v>2784.52</v>
      </c>
    </row>
    <row r="107" customFormat="false" ht="22.5" hidden="false" customHeight="true" outlineLevel="0" collapsed="false">
      <c r="A107" s="15" t="s">
        <v>329</v>
      </c>
      <c r="B107" s="15" t="s">
        <v>330</v>
      </c>
      <c r="C107" s="15" t="s">
        <v>40</v>
      </c>
      <c r="D107" s="15" t="s">
        <v>331</v>
      </c>
      <c r="E107" s="15" t="s">
        <v>332</v>
      </c>
      <c r="F107" s="16" t="s">
        <v>33</v>
      </c>
      <c r="G107" s="17" t="n">
        <v>305</v>
      </c>
      <c r="H107" s="17" t="n">
        <v>1.76</v>
      </c>
      <c r="I107" s="17" t="n">
        <v>0.84</v>
      </c>
      <c r="J107" s="17" t="n">
        <f aca="false">H107+I107</f>
        <v>2.6</v>
      </c>
      <c r="K107" s="17" t="n">
        <f aca="false">G107*J107</f>
        <v>793</v>
      </c>
      <c r="L107" s="17"/>
    </row>
    <row r="108" customFormat="false" ht="22.5" hidden="false" customHeight="true" outlineLevel="0" collapsed="false">
      <c r="A108" s="15" t="s">
        <v>333</v>
      </c>
      <c r="B108" s="15" t="s">
        <v>334</v>
      </c>
      <c r="C108" s="15" t="s">
        <v>335</v>
      </c>
      <c r="D108" s="15" t="s">
        <v>336</v>
      </c>
      <c r="E108" s="15" t="s">
        <v>335</v>
      </c>
      <c r="F108" s="16" t="s">
        <v>33</v>
      </c>
      <c r="G108" s="17" t="n">
        <v>9</v>
      </c>
      <c r="H108" s="17" t="n">
        <v>103.9</v>
      </c>
      <c r="I108" s="17" t="n">
        <v>117.38</v>
      </c>
      <c r="J108" s="17" t="n">
        <f aca="false">H108+I108</f>
        <v>221.28</v>
      </c>
      <c r="K108" s="17" t="n">
        <f aca="false">G108*J108</f>
        <v>1991.52</v>
      </c>
      <c r="L108" s="17"/>
    </row>
    <row r="109" customFormat="false" ht="13.8" hidden="false" customHeight="false" outlineLevel="0" collapsed="false">
      <c r="A109" s="21"/>
      <c r="B109" s="21"/>
      <c r="C109" s="21"/>
      <c r="D109" s="21"/>
      <c r="E109" s="21"/>
      <c r="F109" s="21"/>
      <c r="G109" s="21"/>
      <c r="H109" s="21"/>
      <c r="I109" s="21"/>
      <c r="J109" s="21" t="s">
        <v>337</v>
      </c>
      <c r="K109" s="21"/>
      <c r="L109" s="22" t="n">
        <f aca="false">L6+L11+L16+L20+L25+L30+L38+L40+L71+L81+L85+L96+L98+L106</f>
        <v>250431.371</v>
      </c>
    </row>
    <row r="110" customFormat="false" ht="15" hidden="false" customHeight="true" outlineLevel="0" collapsed="false">
      <c r="A110" s="21"/>
      <c r="B110" s="21"/>
      <c r="C110" s="21"/>
      <c r="D110" s="21"/>
      <c r="E110" s="21"/>
      <c r="F110" s="21"/>
      <c r="G110" s="21"/>
      <c r="H110" s="21"/>
      <c r="I110" s="21"/>
      <c r="J110" s="23" t="s">
        <v>338</v>
      </c>
      <c r="K110" s="24" t="n">
        <f aca="false">L109/1.25</f>
        <v>200345.0968</v>
      </c>
      <c r="L110" s="24"/>
    </row>
    <row r="111" customFormat="false" ht="15" hidden="false" customHeight="true" outlineLevel="0" collapsed="false">
      <c r="A111" s="21"/>
      <c r="B111" s="21"/>
      <c r="C111" s="21"/>
      <c r="D111" s="21"/>
      <c r="E111" s="21"/>
      <c r="F111" s="21"/>
      <c r="G111" s="21"/>
      <c r="H111" s="21"/>
      <c r="I111" s="21"/>
      <c r="J111" s="23" t="s">
        <v>339</v>
      </c>
      <c r="K111" s="24" t="n">
        <f aca="false">L109-K110</f>
        <v>50086.2742</v>
      </c>
      <c r="L111" s="24"/>
    </row>
    <row r="112" customFormat="false" ht="15" hidden="false" customHeight="true" outlineLevel="0" collapsed="false">
      <c r="A112" s="21"/>
      <c r="B112" s="21"/>
      <c r="C112" s="21"/>
      <c r="D112" s="21"/>
      <c r="E112" s="21"/>
      <c r="F112" s="21"/>
      <c r="G112" s="21"/>
      <c r="H112" s="21"/>
      <c r="I112" s="21"/>
      <c r="J112" s="23" t="s">
        <v>340</v>
      </c>
      <c r="K112" s="24" t="n">
        <f aca="false">L109</f>
        <v>250431.371</v>
      </c>
      <c r="L112" s="24"/>
    </row>
    <row r="113" customFormat="false" ht="29.2" hidden="false" customHeight="true" outlineLevel="0" collapsed="false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customFormat="false" ht="20.9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customFormat="false" ht="13.8" hidden="false" customHeight="false" outlineLevel="0" collapsed="false">
      <c r="A115" s="21"/>
      <c r="B115" s="21"/>
      <c r="C115" s="21"/>
      <c r="D115" s="21"/>
      <c r="E115" s="21"/>
      <c r="F115" s="21"/>
      <c r="G115" s="21"/>
    </row>
    <row r="116" customFormat="false" ht="13.8" hidden="false" customHeight="false" outlineLevel="0" collapsed="false">
      <c r="A116" s="21"/>
      <c r="B116" s="21"/>
      <c r="C116" s="21"/>
      <c r="D116" s="21"/>
      <c r="E116" s="21"/>
      <c r="F116" s="23"/>
      <c r="G116" s="23"/>
    </row>
    <row r="117" customFormat="false" ht="13.8" hidden="false" customHeight="false" outlineLevel="0" collapsed="false">
      <c r="A117" s="26"/>
      <c r="B117" s="26"/>
      <c r="C117" s="27" t="s">
        <v>341</v>
      </c>
      <c r="D117" s="28"/>
      <c r="E117" s="26"/>
      <c r="F117" s="23"/>
      <c r="G117" s="23"/>
    </row>
    <row r="118" customFormat="false" ht="13.8" hidden="false" customHeight="true" outlineLevel="0" collapsed="false">
      <c r="A118" s="29" t="s">
        <v>22</v>
      </c>
      <c r="B118" s="29" t="s">
        <v>342</v>
      </c>
      <c r="C118" s="29"/>
      <c r="D118" s="30" t="s">
        <v>343</v>
      </c>
      <c r="E118" s="30" t="s">
        <v>344</v>
      </c>
      <c r="F118" s="23"/>
      <c r="G118" s="23"/>
    </row>
    <row r="119" customFormat="false" ht="13.8" hidden="false" customHeight="true" outlineLevel="0" collapsed="false">
      <c r="A119" s="31" t="n">
        <v>1</v>
      </c>
      <c r="B119" s="31" t="s">
        <v>345</v>
      </c>
      <c r="C119" s="31"/>
      <c r="D119" s="32" t="s">
        <v>346</v>
      </c>
      <c r="E119" s="33" t="n">
        <v>4.68</v>
      </c>
      <c r="F119" s="23"/>
      <c r="G119" s="23"/>
    </row>
    <row r="120" customFormat="false" ht="13.8" hidden="false" customHeight="true" outlineLevel="0" collapsed="false">
      <c r="A120" s="31" t="n">
        <v>2</v>
      </c>
      <c r="B120" s="31" t="s">
        <v>347</v>
      </c>
      <c r="C120" s="31"/>
      <c r="D120" s="32" t="s">
        <v>348</v>
      </c>
      <c r="E120" s="33" t="n">
        <v>0.4</v>
      </c>
      <c r="F120" s="23"/>
      <c r="G120" s="23"/>
    </row>
    <row r="121" customFormat="false" ht="13.8" hidden="false" customHeight="true" outlineLevel="0" collapsed="false">
      <c r="A121" s="31" t="n">
        <v>3</v>
      </c>
      <c r="B121" s="31" t="s">
        <v>349</v>
      </c>
      <c r="C121" s="31"/>
      <c r="D121" s="32" t="s">
        <v>350</v>
      </c>
      <c r="E121" s="33" t="n">
        <v>1.27</v>
      </c>
      <c r="F121" s="23"/>
      <c r="G121" s="23"/>
    </row>
    <row r="122" customFormat="false" ht="13.8" hidden="false" customHeight="true" outlineLevel="0" collapsed="false">
      <c r="A122" s="31" t="n">
        <v>4</v>
      </c>
      <c r="B122" s="31" t="s">
        <v>351</v>
      </c>
      <c r="C122" s="31"/>
      <c r="D122" s="32" t="s">
        <v>352</v>
      </c>
      <c r="E122" s="33" t="n">
        <v>0.4</v>
      </c>
      <c r="F122" s="23"/>
      <c r="G122" s="23"/>
    </row>
    <row r="123" customFormat="false" ht="13.8" hidden="false" customHeight="true" outlineLevel="0" collapsed="false">
      <c r="A123" s="31" t="n">
        <v>5</v>
      </c>
      <c r="B123" s="31" t="s">
        <v>353</v>
      </c>
      <c r="C123" s="31"/>
      <c r="D123" s="32" t="s">
        <v>354</v>
      </c>
      <c r="E123" s="33" t="n">
        <v>1.23</v>
      </c>
      <c r="F123" s="23"/>
      <c r="G123" s="23"/>
    </row>
    <row r="124" customFormat="false" ht="13.8" hidden="false" customHeight="true" outlineLevel="0" collapsed="false">
      <c r="A124" s="31" t="n">
        <v>6</v>
      </c>
      <c r="B124" s="31" t="s">
        <v>355</v>
      </c>
      <c r="C124" s="31"/>
      <c r="D124" s="32" t="s">
        <v>356</v>
      </c>
      <c r="E124" s="33" t="n">
        <v>7.4</v>
      </c>
      <c r="F124" s="23"/>
      <c r="G124" s="23"/>
    </row>
    <row r="125" customFormat="false" ht="13.8" hidden="false" customHeight="true" outlineLevel="0" collapsed="false">
      <c r="A125" s="31" t="n">
        <v>7</v>
      </c>
      <c r="B125" s="31" t="s">
        <v>357</v>
      </c>
      <c r="C125" s="31"/>
      <c r="D125" s="34" t="s">
        <v>358</v>
      </c>
      <c r="E125" s="33" t="n">
        <v>3</v>
      </c>
      <c r="F125" s="23"/>
      <c r="G125" s="23"/>
    </row>
    <row r="126" customFormat="false" ht="13.8" hidden="false" customHeight="true" outlineLevel="0" collapsed="false">
      <c r="A126" s="31" t="n">
        <v>8</v>
      </c>
      <c r="B126" s="31" t="s">
        <v>359</v>
      </c>
      <c r="C126" s="31"/>
      <c r="D126" s="34"/>
      <c r="E126" s="33" t="n">
        <v>0.65</v>
      </c>
      <c r="F126" s="23"/>
      <c r="G126" s="23"/>
    </row>
    <row r="127" customFormat="false" ht="13.8" hidden="false" customHeight="true" outlineLevel="0" collapsed="false">
      <c r="A127" s="31" t="n">
        <v>9</v>
      </c>
      <c r="B127" s="31" t="s">
        <v>360</v>
      </c>
      <c r="C127" s="31"/>
      <c r="D127" s="34"/>
      <c r="E127" s="33" t="n">
        <v>3.5</v>
      </c>
      <c r="F127" s="23"/>
      <c r="G127" s="23"/>
    </row>
    <row r="128" customFormat="false" ht="13.8" hidden="false" customHeight="false" outlineLevel="0" collapsed="false">
      <c r="A128" s="31"/>
      <c r="B128" s="31"/>
      <c r="C128" s="35" t="s">
        <v>361</v>
      </c>
      <c r="D128" s="36"/>
      <c r="E128" s="37" t="n">
        <f aca="false">((((1+(E119+E120+E121+E122)/100)*(1+E123/100)*(1+E124/100))/(1-(E125+E126+E127)/100))-1)*100</f>
        <v>24.996972374798</v>
      </c>
      <c r="F128" s="23"/>
      <c r="G128" s="23"/>
    </row>
    <row r="129" customFormat="false" ht="13.8" hidden="false" customHeight="true" outlineLevel="0" collapsed="false">
      <c r="A129" s="26" t="s">
        <v>362</v>
      </c>
      <c r="B129" s="26"/>
      <c r="C129" s="26"/>
      <c r="D129" s="26"/>
      <c r="E129" s="26"/>
      <c r="F129" s="23"/>
      <c r="G129" s="23"/>
    </row>
    <row r="130" customFormat="false" ht="13.8" hidden="false" customHeight="false" outlineLevel="0" collapsed="false">
      <c r="A130" s="21"/>
      <c r="B130" s="21"/>
      <c r="C130" s="21"/>
      <c r="D130" s="21"/>
      <c r="E130" s="21"/>
      <c r="F130" s="23"/>
      <c r="G130" s="23"/>
    </row>
  </sheetData>
  <mergeCells count="32">
    <mergeCell ref="A1:D1"/>
    <mergeCell ref="F1:G1"/>
    <mergeCell ref="H1:L1"/>
    <mergeCell ref="A2:D2"/>
    <mergeCell ref="F2:G2"/>
    <mergeCell ref="H2:L2"/>
    <mergeCell ref="A3:L3"/>
    <mergeCell ref="A4:A5"/>
    <mergeCell ref="B4:B5"/>
    <mergeCell ref="C4:C5"/>
    <mergeCell ref="D4:D5"/>
    <mergeCell ref="E4:E5"/>
    <mergeCell ref="F4:F5"/>
    <mergeCell ref="G4:G5"/>
    <mergeCell ref="H4:J4"/>
    <mergeCell ref="K110:L110"/>
    <mergeCell ref="K111:L111"/>
    <mergeCell ref="K112:L112"/>
    <mergeCell ref="A114:L114"/>
    <mergeCell ref="F116:G116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D125:D127"/>
    <mergeCell ref="B126:C126"/>
    <mergeCell ref="B127:C127"/>
    <mergeCell ref="A129:E12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2018-10-11T15:53:25Z</dcterms:created>
  <dc:creator/>
  <dc:description/>
  <dc:language>pt-BR</dc:language>
  <cp:lastModifiedBy/>
  <dcterms:modified xsi:type="dcterms:W3CDTF">2018-10-15T13:01:53Z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