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FSM\Desktop\Licitacao\"/>
    </mc:Choice>
  </mc:AlternateContent>
  <bookViews>
    <workbookView xWindow="0" yWindow="0" windowWidth="23730" windowHeight="9525"/>
  </bookViews>
  <sheets>
    <sheet name="ORÇAMENTO" sheetId="1" r:id="rId1"/>
    <sheet name="CRONOGRAMA " sheetId="2" r:id="rId2"/>
  </sheets>
  <calcPr calcId="152511"/>
</workbook>
</file>

<file path=xl/calcChain.xml><?xml version="1.0" encoding="utf-8"?>
<calcChain xmlns="http://schemas.openxmlformats.org/spreadsheetml/2006/main">
  <c r="K51" i="1" l="1"/>
  <c r="F21" i="2" l="1"/>
  <c r="F17" i="2"/>
  <c r="D17" i="2" s="1"/>
  <c r="F7" i="2"/>
  <c r="E7" i="2" s="1"/>
  <c r="B22" i="2"/>
  <c r="B20" i="2"/>
  <c r="B18" i="2"/>
  <c r="B16" i="2"/>
  <c r="B14" i="2"/>
  <c r="B12" i="2"/>
  <c r="B10" i="2"/>
  <c r="B8" i="2"/>
  <c r="B6" i="2"/>
  <c r="B4" i="2"/>
  <c r="F22" i="2"/>
  <c r="F20" i="2"/>
  <c r="F18" i="2"/>
  <c r="F16" i="2"/>
  <c r="F14" i="2"/>
  <c r="F12" i="2"/>
  <c r="F10" i="2"/>
  <c r="F8" i="2"/>
  <c r="F6" i="2"/>
  <c r="F4" i="2"/>
  <c r="D7" i="2" l="1"/>
  <c r="E17" i="2"/>
  <c r="C17" i="2"/>
  <c r="C7" i="2"/>
  <c r="C21" i="2"/>
  <c r="E21" i="2"/>
  <c r="D21" i="2"/>
  <c r="E94" i="1" l="1"/>
  <c r="L52" i="1" l="1"/>
  <c r="L44" i="1"/>
  <c r="L16" i="1"/>
  <c r="K79" i="1"/>
  <c r="L78" i="1" s="1"/>
  <c r="F23" i="2" s="1"/>
  <c r="J79" i="1"/>
  <c r="J73" i="1"/>
  <c r="K73" i="1"/>
  <c r="J74" i="1"/>
  <c r="K74" i="1"/>
  <c r="J75" i="1"/>
  <c r="K75" i="1"/>
  <c r="J76" i="1"/>
  <c r="K76" i="1"/>
  <c r="J77" i="1"/>
  <c r="K77" i="1"/>
  <c r="K72" i="1"/>
  <c r="J72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K54" i="1"/>
  <c r="J54" i="1"/>
  <c r="J48" i="1"/>
  <c r="K48" i="1" s="1"/>
  <c r="J49" i="1"/>
  <c r="K49" i="1" s="1"/>
  <c r="J50" i="1"/>
  <c r="K50" i="1" s="1"/>
  <c r="J51" i="1"/>
  <c r="L46" i="1" s="1"/>
  <c r="K47" i="1"/>
  <c r="J47" i="1"/>
  <c r="K45" i="1"/>
  <c r="J45" i="1"/>
  <c r="J43" i="1"/>
  <c r="K43" i="1"/>
  <c r="K42" i="1"/>
  <c r="L41" i="1" s="1"/>
  <c r="F15" i="2" s="1"/>
  <c r="J42" i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34" i="1"/>
  <c r="K34" i="1" s="1"/>
  <c r="J29" i="1"/>
  <c r="K29" i="1" s="1"/>
  <c r="J30" i="1"/>
  <c r="K30" i="1" s="1"/>
  <c r="J31" i="1"/>
  <c r="K31" i="1" s="1"/>
  <c r="J32" i="1"/>
  <c r="K32" i="1" s="1"/>
  <c r="J28" i="1"/>
  <c r="K28" i="1" s="1"/>
  <c r="J21" i="1"/>
  <c r="K21" i="1" s="1"/>
  <c r="J22" i="1"/>
  <c r="K22" i="1"/>
  <c r="J23" i="1"/>
  <c r="K23" i="1" s="1"/>
  <c r="J24" i="1"/>
  <c r="K24" i="1"/>
  <c r="J25" i="1"/>
  <c r="K25" i="1" s="1"/>
  <c r="J26" i="1"/>
  <c r="K26" i="1"/>
  <c r="J20" i="1"/>
  <c r="K20" i="1" s="1"/>
  <c r="J18" i="1"/>
  <c r="K18" i="1" s="1"/>
  <c r="J17" i="1"/>
  <c r="K1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/>
  <c r="J14" i="1"/>
  <c r="K14" i="1" s="1"/>
  <c r="J15" i="1"/>
  <c r="K15" i="1"/>
  <c r="L6" i="1" s="1"/>
  <c r="F5" i="2" s="1"/>
  <c r="J7" i="1"/>
  <c r="K7" i="1" s="1"/>
  <c r="E23" i="2" l="1"/>
  <c r="D23" i="2"/>
  <c r="C23" i="2"/>
  <c r="E5" i="2"/>
  <c r="D5" i="2"/>
  <c r="C5" i="2"/>
  <c r="F19" i="2"/>
  <c r="L27" i="1"/>
  <c r="F11" i="2" s="1"/>
  <c r="C11" i="2" s="1"/>
  <c r="E15" i="2"/>
  <c r="C15" i="2"/>
  <c r="D15" i="2"/>
  <c r="L33" i="1"/>
  <c r="L80" i="1" s="1"/>
  <c r="L19" i="1"/>
  <c r="F9" i="2" s="1"/>
  <c r="E9" i="2" s="1"/>
  <c r="E11" i="2" l="1"/>
  <c r="D11" i="2"/>
  <c r="F13" i="2"/>
  <c r="C13" i="2" s="1"/>
  <c r="E19" i="2"/>
  <c r="C19" i="2"/>
  <c r="D19" i="2"/>
  <c r="C9" i="2"/>
  <c r="D9" i="2"/>
  <c r="F24" i="2" l="1"/>
  <c r="E13" i="2"/>
  <c r="E24" i="2" s="1"/>
  <c r="D13" i="2"/>
  <c r="D24" i="2" s="1"/>
  <c r="C24" i="2"/>
  <c r="F25" i="2" l="1"/>
</calcChain>
</file>

<file path=xl/sharedStrings.xml><?xml version="1.0" encoding="utf-8"?>
<sst xmlns="http://schemas.openxmlformats.org/spreadsheetml/2006/main" count="451" uniqueCount="309">
  <si>
    <t>9.2</t>
  </si>
  <si>
    <t>ASTU - ASSENTAMENTO DE TUBOS E PECAS</t>
  </si>
  <si>
    <t>Conector cabo-haste em bronze natural para 2 cabos cobre de 16mm² a 70mm² com grampo "U" e porcas de aço galv.Ref:TEL-583 ou similar - fornecimento e instalação</t>
  </si>
  <si>
    <t>FUNDAÇÕES</t>
  </si>
  <si>
    <t>SBC (000330) PROJETO ESTRUTURAL E DE FUNDAÇÕES</t>
  </si>
  <si>
    <t>SERVIÇOS COMPLEMENTARES</t>
  </si>
  <si>
    <t>1.1</t>
  </si>
  <si>
    <t>1.2</t>
  </si>
  <si>
    <t>Eletrocalha metálica lisa 50 x 50 mm (ref. valemam ou equivalente técnica), contendo pintura, tampa de encaixe, junção para eletrocalha, derivações, suporte vertical para fixação. Todo o material necessário para instalação da eletrocalha. Fornecimento e instalação.</t>
  </si>
  <si>
    <t>1.3</t>
  </si>
  <si>
    <t>BARRACAO DE OBRA PARA REFEITORIO/ESCRITORIO/VESTIARIO, PISO EM PINHO 3A, PAREDES EM COMPENSADO 10MM, COBERTURA EM TELHA FIBROCIMENTO 6MM, INCLUSO INSTALACOES ELETRICAS E ESQUADRIAS. REAPROVEITADO 5 VEZES</t>
  </si>
  <si>
    <t>11.20.050</t>
  </si>
  <si>
    <t>1.4</t>
  </si>
  <si>
    <t>1.5</t>
  </si>
  <si>
    <t>1.6</t>
  </si>
  <si>
    <t>1.7</t>
  </si>
  <si>
    <t>1.8</t>
  </si>
  <si>
    <t>1.9</t>
  </si>
  <si>
    <t>68054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</si>
  <si>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</si>
  <si>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</si>
  <si>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</si>
  <si>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</si>
  <si>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</si>
  <si>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</si>
  <si>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</si>
  <si>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</si>
  <si>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</si>
  <si>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Próprio</t>
  </si>
  <si>
    <t>PLACA DE OBRA EM CHAPA DE ACO GALVANIZADO</t>
  </si>
  <si>
    <t>Reparos, conservações e complementos - GRUPO 11</t>
  </si>
  <si>
    <t>H</t>
  </si>
  <si>
    <t>93655</t>
  </si>
  <si>
    <t>Total Geral</t>
  </si>
  <si>
    <t>M</t>
  </si>
  <si>
    <t>73992/001</t>
  </si>
  <si>
    <t>73933/004</t>
  </si>
  <si>
    <t>CABO DE COBRE FLEXÍVEL ISOLADO, 1,5 MM², ANTI-CHAMA 450/750 V, PARA CIRCUITOS TERMINAIS - FORNECIMENTO E INSTALAÇÃO. AF_12/2015</t>
  </si>
  <si>
    <t>Esquadrias metalicas</t>
  </si>
  <si>
    <t>FABRICAÇÃO E INSTALAÇÃO DE PILARES TRELIÇADOS EM PERFIL U DE 6" E 4", INCLUSIVE IÇAMENTO, FIXAÇÃO DA BASE EM BLOCO DE COROAMENTO</t>
  </si>
  <si>
    <t>73970/001</t>
  </si>
  <si>
    <t>m</t>
  </si>
  <si>
    <t>MES</t>
  </si>
  <si>
    <t>06.01.087</t>
  </si>
  <si>
    <t>LOCACAO CONVENCIONAL DE OBRA, ATRAVÉS DE GABARITO DE TABUAS CORRIDAS PONTALETADAS A CADA 1,50M, SEM REAPROVEITAMENTO</t>
  </si>
  <si>
    <t>PISO INDUSTRIAL</t>
  </si>
  <si>
    <t>8.1</t>
  </si>
  <si>
    <t>8.2</t>
  </si>
  <si>
    <t>8.3</t>
  </si>
  <si>
    <t>8.4</t>
  </si>
  <si>
    <t>8.5</t>
  </si>
  <si>
    <t>SEINFRA</t>
  </si>
  <si>
    <t>Banco</t>
  </si>
  <si>
    <t>PORTAO DE FERRO EM CHAPA GALVANIZADA PLANA 14 GSG</t>
  </si>
  <si>
    <t>96531</t>
  </si>
  <si>
    <t>ARMAÇÃO DE BLOCO, VIGA BALDRAME OU SAPATA UTILIZANDO AÇO CA-50 DE 10 MM - MONTAGEM. AF_06/2017</t>
  </si>
  <si>
    <t>96537</t>
  </si>
  <si>
    <t>KG</t>
  </si>
  <si>
    <t>LIMPEZA FINAL DA OBRA</t>
  </si>
  <si>
    <t>9537</t>
  </si>
  <si>
    <t>96546</t>
  </si>
  <si>
    <t>M. O.</t>
  </si>
  <si>
    <t>m²</t>
  </si>
  <si>
    <t>m³</t>
  </si>
  <si>
    <t>96557</t>
  </si>
  <si>
    <t>FUES - FUNDAÇÕES E ESTRUTURAS</t>
  </si>
  <si>
    <t>Und</t>
  </si>
  <si>
    <t>SERVIÇOS PRELIMINARES</t>
  </si>
  <si>
    <t>ELE-REL-010</t>
  </si>
  <si>
    <t>CONCRETAGEM DE BLOCOS DE COROAMENTO E VIGAS BALDRAMES, FCK 30 MPA, COM USO DE BOMBA  LANÇAMENTO, ADENSAMENTO E ACABAMENTO. AF_06/2017</t>
  </si>
  <si>
    <t>Eletrocalha 200x50 lisa tipo U c/pintura cinza munsell 6.5 epoxi com todas as conexões, derivações, suportes e adaptadores conforme projeto com tampa</t>
  </si>
  <si>
    <t>95567</t>
  </si>
  <si>
    <t>TAPUME COM COMPENSADO DE MADEIRA. AF_05/2018</t>
  </si>
  <si>
    <t>PINT - PINTURAS</t>
  </si>
  <si>
    <t>LASTRO DE CONCRETO MAGRO, APLICADO EM BLOCOS DE COROAMENTO OU SAPATAS. AF_08/2017</t>
  </si>
  <si>
    <t>PINTURA</t>
  </si>
  <si>
    <t>Vergalhão com rosca, porca e arruela de diâmetro 3/8´ (tirante)</t>
  </si>
  <si>
    <t>7.1</t>
  </si>
  <si>
    <t>40.05.180</t>
  </si>
  <si>
    <t>92580</t>
  </si>
  <si>
    <t>10907</t>
  </si>
  <si>
    <t>TUBO DE CONCRETO (SIMPLES) PARA REDES COLETORAS DE ÁGUAS PLUVIAIS, DIÂMETRO DE 300 MM, JUNTA RÍGIDA, INSTALADO EM LOCAL COM BAIXO NÍVEL DE INTERFERÊNCIAS - FORNECIMENTO E ASSENTAMENTO. AF_12/2015</t>
  </si>
  <si>
    <t>SEDI - SERVIÇOS DIVERSOS</t>
  </si>
  <si>
    <t>TELHAMENTO COM TELHA DE AÇO/ALUMÍNIO E = 0,5 MM, COM ATÉ 2 ÁGUAS, COR BRANCA, INCLUSO IÇAMENTO. AF_06/2016</t>
  </si>
  <si>
    <t>SETOP (PIS-CON-030) - PISO INDUSTRIAL CONSTITUÍDO POR: BASE DE CONCRETO ARMADO DE 18 CM DE ESPESSURA, CONCRETO C30, BRITA 1, CONSISTÊNCIA S100 DOSADO EM CENTRAL, ESPALHAMENTO E VIBRAÇÃO MECÂNICO, TELA ELETROSSOLDADA Q283 DE AÇO CA-60 SOBRE SEPARADORES CERTIFICADOS, CAMADA DE ARGAMASSA ENDURECEDORA APLICADA SOBRE CONCRETO FRESCO, RESISTÊNCIA À ABRASÃO DE 6CM³/50CM², ACABAMENTO SUPERFICIAL ATRAVÉS DE POLIMENTO MECÂNICO</t>
  </si>
  <si>
    <t>92592</t>
  </si>
  <si>
    <t>Corte de junta de dilatação, com serra de disco diamantado para pisos</t>
  </si>
  <si>
    <t>INST. ELÉT./TELEFÔNICA/CABEAMENTO ESTRUTURADO</t>
  </si>
  <si>
    <t>SINAPI</t>
  </si>
  <si>
    <t>9.323</t>
  </si>
  <si>
    <t>Ligação Predial de Água em Mureta de Concreto, Provisória ou Definitiva, com Fornecimento de Material, inclusive Mureta e Hidrômetro, Rede DN 50mm</t>
  </si>
  <si>
    <t>TRAMA DE AÇO COMPOSTA POR TERÇAS PARA TELHADOS DE ATÉ 2 ÁGUAS PARA TELHA ONDULADA DE FIBROCIMENTO, METÁLICA, PLÁSTICA OU TERMOACÚSTICA, INCLUSO TRANSPORTE VERTICAL. AF_12/2015</t>
  </si>
  <si>
    <t>M²</t>
  </si>
  <si>
    <t>Descrição</t>
  </si>
  <si>
    <t>9.2.1</t>
  </si>
  <si>
    <t>9.2.2</t>
  </si>
  <si>
    <t>9.2.3</t>
  </si>
  <si>
    <t>9.2.4</t>
  </si>
  <si>
    <t>9.2.5</t>
  </si>
  <si>
    <t>9.2.6</t>
  </si>
  <si>
    <t>C3909</t>
  </si>
  <si>
    <t>090693</t>
  </si>
  <si>
    <t>MOVT - MOVIMENTO DE TERRA</t>
  </si>
  <si>
    <t>98458</t>
  </si>
  <si>
    <t>73960/001</t>
  </si>
  <si>
    <t>CABO DE COBRE FLEXÍVEL ISOLADO, 2,5 MM², ANTI-CHAMA 450/750 V, PARA CIRCUITOS TERMINAIS - FORNECIMENTO E INSTALAÇÃO. AF_12/2015</t>
  </si>
  <si>
    <t>6.1</t>
  </si>
  <si>
    <t>6.2</t>
  </si>
  <si>
    <t>JOELHO 90 GRAUS, PVC, SERIE R, ÁGUA PLUVIAL, DN 100 MM, JUNTA ELÁSTICA, FORNECIDO E INSTALADO EM RAMAL DE ENCAMINHAMENTO. AF_12/2014</t>
  </si>
  <si>
    <t>un</t>
  </si>
  <si>
    <t>COBE - COBERTURA</t>
  </si>
  <si>
    <t>74145/001</t>
  </si>
  <si>
    <t>SIURB</t>
  </si>
  <si>
    <t>73805/001</t>
  </si>
  <si>
    <t>10</t>
  </si>
  <si>
    <t>Código</t>
  </si>
  <si>
    <t>8.021</t>
  </si>
  <si>
    <t>SETOP</t>
  </si>
  <si>
    <t>Instalações Elétricas - BT</t>
  </si>
  <si>
    <t>PORTA DE FERRO DE ABRIR TIPO BARRA CHATA, COM REQUADRO E GUARNICAO COMPLETA</t>
  </si>
  <si>
    <t>COMPOSIÇÃO:</t>
  </si>
  <si>
    <t>SERT - SERVIÇOS TÉCNICOS</t>
  </si>
  <si>
    <t>PORTAS E PORTÕES</t>
  </si>
  <si>
    <t>Sistema de Aterramento</t>
  </si>
  <si>
    <t>CANT - CANTEIRO DE OBRAS</t>
  </si>
  <si>
    <t>Eletrocalha metálica lisa 100 x 50 mm (ref. valemam ou equivalente técnica), contendo pintura, tampa de encaixe, junção para eletrocalha, derivações, suporte vertical para fixação. Todo o material necessário para instalação da eletrocalha. Fornecimento e instalação.</t>
  </si>
  <si>
    <t>Interruptor de 3 teclas simples 15A, Linha Silentoque, com espelho de alumínio para condulete múltiplo. Fornecimento e instalação.</t>
  </si>
  <si>
    <t>UN</t>
  </si>
  <si>
    <t>Entrada em Baixa Tensão</t>
  </si>
  <si>
    <t>DRENAGEM PLUVIAL</t>
  </si>
  <si>
    <t>9.1.1</t>
  </si>
  <si>
    <t>9.1.2</t>
  </si>
  <si>
    <t>9.1.3</t>
  </si>
  <si>
    <t>9.1.4</t>
  </si>
  <si>
    <t>9.1.5</t>
  </si>
  <si>
    <t>9.1.6</t>
  </si>
  <si>
    <t>SOLDA EXOTÉRMICA</t>
  </si>
  <si>
    <t>9.1.7</t>
  </si>
  <si>
    <t>9.1.8</t>
  </si>
  <si>
    <t>9.1.9</t>
  </si>
  <si>
    <t>Canaleta, perfilado e acessórios</t>
  </si>
  <si>
    <t>94213</t>
  </si>
  <si>
    <t>CONDULETE 3/4" EM LIGA DE ALUMINIO,  TIPO MULTIPLO "X", COM TAMPA CEGA, PINTADA, FIXADA E COM CONECTORES E TAMPÃO DE PVC PARA OS MÓDULOS NÃO UTILIZADOS. FORNECIMENTO E INSTALAÇÃO</t>
  </si>
  <si>
    <t>8.0005</t>
  </si>
  <si>
    <t>Un</t>
  </si>
  <si>
    <t>SINAPI (94295) - MESTRE DE OBRAS COM ENCARGOS COMPLEMENTARES</t>
  </si>
  <si>
    <t>9.1.10</t>
  </si>
  <si>
    <t>9.1.11</t>
  </si>
  <si>
    <t>MOVIMENTAÇÃO DE TERRA</t>
  </si>
  <si>
    <t>9.1.12</t>
  </si>
  <si>
    <t>Tipo</t>
  </si>
  <si>
    <t>9.1.13</t>
  </si>
  <si>
    <t>9.1.14</t>
  </si>
  <si>
    <t>31.4</t>
  </si>
  <si>
    <t>9.1.15</t>
  </si>
  <si>
    <t>9.1.16</t>
  </si>
  <si>
    <t>9.1.17</t>
  </si>
  <si>
    <t>Total</t>
  </si>
  <si>
    <t>5.1</t>
  </si>
  <si>
    <t>5.2</t>
  </si>
  <si>
    <t>5.3</t>
  </si>
  <si>
    <t>5.4</t>
  </si>
  <si>
    <t>5.5</t>
  </si>
  <si>
    <t>5.6</t>
  </si>
  <si>
    <t>5.7</t>
  </si>
  <si>
    <t>Tomada 2P+T 10A (NBR14136), Linha Silentoque, com espelho de alumínio para condulete múltiplo. Fornecimento e instalação.</t>
  </si>
  <si>
    <t>94231</t>
  </si>
  <si>
    <t>Pontos de Suprimento de Energia Convencionais</t>
  </si>
  <si>
    <t>8.0026</t>
  </si>
  <si>
    <t>8.0028</t>
  </si>
  <si>
    <t>CABO DE COBRE NÚ, PARA ATERRAMENTO - 25,00MM2</t>
  </si>
  <si>
    <t>ORSE</t>
  </si>
  <si>
    <t>DISJUNTOR MONOPOLAR TIPO DIN, CORRENTE NOMINAL DE 20A - FORNECIMENTO E INSTALAÇÃO. AF_04/2016</t>
  </si>
  <si>
    <t>RELÉ FOTOELÉTRICO RM 10 220 V, 1800 VA COM BASE</t>
  </si>
  <si>
    <t>91924</t>
  </si>
  <si>
    <t>94104</t>
  </si>
  <si>
    <t>91926</t>
  </si>
  <si>
    <t>96396</t>
  </si>
  <si>
    <t>ENGENHEIRO CIVIL DE OBRA JUNIOR COM ENCARGOS COMPLEMENTARES</t>
  </si>
  <si>
    <t>ARRASAMENTO MECANICO DE ESTACA DE CONCRETO ARMADO, DIAMETROS DE ATÉ 40 CM. AF_11/2016</t>
  </si>
  <si>
    <t>10.1</t>
  </si>
  <si>
    <t>CPOS</t>
  </si>
  <si>
    <t>Encargos Sociais</t>
  </si>
  <si>
    <t>Descrição do Orçamento</t>
  </si>
  <si>
    <t>82</t>
  </si>
  <si>
    <t>Quant.</t>
  </si>
  <si>
    <t>Totais -&gt;</t>
  </si>
  <si>
    <t>Tomada 2P+T 20A (NBR14136), Linha Silentoque, com espelho de alumínio para condulete múltiplo. Fornecimento e instalação.</t>
  </si>
  <si>
    <t>Fita isolante (rolo 20m) 3/4" - Fornecimento</t>
  </si>
  <si>
    <t>98111</t>
  </si>
  <si>
    <t>4.1</t>
  </si>
  <si>
    <t>4.2</t>
  </si>
  <si>
    <t>4.3</t>
  </si>
  <si>
    <t>4.4</t>
  </si>
  <si>
    <t>4.6</t>
  </si>
  <si>
    <t>Valor Unit com BDI</t>
  </si>
  <si>
    <t>Luminária para 2 lâmpadas tubulares  LED 120cm (2x18W) , de SOBREPOR, com  corpo em chapa de aço tratada e pintada,  com refletor facetado em alumínio anodizado  brilhante de alta refletância e alta pureza  99,85%, com difusor em poliestireno plano  transparente e com soquete tipo G-13 de  engate rápido e rotor de segurança,  incluindo lâmpada tubular LED T8 de 18W,  bulbo de vidro leitoso,  105 lúmens por Watt. Fornecimento e instalação.</t>
  </si>
  <si>
    <t>Item</t>
  </si>
  <si>
    <t>VENEZIANA (BRISE SOLEIL) DE CHAPA DE ALUMÍNIO OU POLICARBONATO, FORNECIMENTO E INSTALAÇÃO</t>
  </si>
  <si>
    <t>FABRICAÇÃO E INSTALAÇÃO DE TESOURA INTEIRA EM AÇO, VÃO DE 8 M, PARA TELHA CERÂMICA OU DE CONCRETO, INCLUSO IÇAMENTO. AF_12/2015</t>
  </si>
  <si>
    <t>Eletroduto de aço galvanizado tipo LEVE 3/4" com pintura, luvas, curvas, braçadeiras tipo chaveta com parafuso, buchas e arruelas - completo - metro linear</t>
  </si>
  <si>
    <t>Conversão InfoWOrca</t>
  </si>
  <si>
    <t>8.0076</t>
  </si>
  <si>
    <t>8.0078</t>
  </si>
  <si>
    <t>INEL - INSTALAÇÃO ELÉTRICA/ELETRIFICAÇÃO E ILUMINAÇÃO EXTERNA</t>
  </si>
  <si>
    <t>PAVILHÃO DE ENSAIOS DO LABORATÓRIO DE MÉDIA TENSÃO C ELÉTRICO</t>
  </si>
  <si>
    <t>CONECTOR DE PRESSÃO BIMETÁLICO # 25MM</t>
  </si>
  <si>
    <t>9.025</t>
  </si>
  <si>
    <t>4014</t>
  </si>
  <si>
    <t xml:space="preserve">SINAPI - 07/2018 - RS
ORSE - 05/2018 - SE
SEDOP - 04/2018 - PA
SEINFRA - 024 - CE
SETOP - 01/2018 - MG
IOPES - 06/2018 - ES
SIURB - 01/2018 - SP
SIURB INFRA - 01/2018 - SP
SUDECAP - 06/2018 - MG
CPOS - 07/2018 - SP
FDE - 04/2018 - SP
AGETOP CIVIL - 11/2017 - GO
AGETOP RODOVIARIA - 04/2017 - GO
CAEMA - 04/2018 - MA
EMBASA - 06/2017 - BA
CAERN - 11/2017 - RN
</t>
  </si>
  <si>
    <t>B.D.I.</t>
  </si>
  <si>
    <t>Interruptores e minuterias</t>
  </si>
  <si>
    <t>PINTURA ESMALTE FOSCO, DUAS DEMAOS, SOBRE SUPERFICIE METALICA, INCLUSO UMA DEMAO DE FUNDO ANTICORROSIVO. UTILIZACAO DE REVOLVER ( AR-COMPRIMIDO).</t>
  </si>
  <si>
    <t>74209/001</t>
  </si>
  <si>
    <t>3.1</t>
  </si>
  <si>
    <t>3.2</t>
  </si>
  <si>
    <t>3.3</t>
  </si>
  <si>
    <t>3.4</t>
  </si>
  <si>
    <t>3.5</t>
  </si>
  <si>
    <t>3.6</t>
  </si>
  <si>
    <t>BOCA DE LOBO EM ALVENARIA TIJOLO MACICO, BASE 100X100 CM, REVESTIDA C/ ARGAMASSA DE CIMENTO E AREIA 1:3, SOBRE LASTRO DE CONCRETO 10CM E TAMPA DE CONCRETO ARMADO</t>
  </si>
  <si>
    <t>6176</t>
  </si>
  <si>
    <t>3.7</t>
  </si>
  <si>
    <t>SERP - SERVIÇOS PRELIMINARES</t>
  </si>
  <si>
    <t>83659</t>
  </si>
  <si>
    <t>Planilha Orçamentária Sintética</t>
  </si>
  <si>
    <t>INSTAL/LIGACAO PROVISORIA ELETRICA BAIXA TENSAO P/CANT OBRA           OBRA,M3-CHAVE 100A CARGA 3KWH,20CV EXCL FORN MEDIDOR</t>
  </si>
  <si>
    <t>96985</t>
  </si>
  <si>
    <t>Bancos Utilizados</t>
  </si>
  <si>
    <t>TUBO PVC, SÉRIE R, ÁGUA PLUVIAL, DN 100 MM, FORNECIDO E INSTALADO EM RAMAL DE ENCAMINHAMENTO. AF_12/2014</t>
  </si>
  <si>
    <t>ESCAVACAO, CARGA E TRANSPORTE DE  MATERIAL DE 1A CATEGORIA COM TRATOR SOBRE ESTEIRAS 347 HP E CACAMBA 6M3,  DMT 50 A 200M</t>
  </si>
  <si>
    <t>74154/001</t>
  </si>
  <si>
    <t>CAIXA DE INSPEÇÃO PARA ATERRAMENTO, CIRCULAR, EM POLIETILENO, DIÂMETRO INTERNO = 0,3 M. AF_05/2018</t>
  </si>
  <si>
    <t>FABRICAÇÃO, MONTAGEM E DESMONTAGEM DE FÔRMA PARA BLOCO DE COROAMENTO, EM MADEIRA SERRADA, E=25 MM, 2 UTILIZAÇÕES. AF_06/2017</t>
  </si>
  <si>
    <t>2.062</t>
  </si>
  <si>
    <t>2.063</t>
  </si>
  <si>
    <t>89512</t>
  </si>
  <si>
    <t>LUMINÁRIA DE EMERGÊNCIA 30 LEDS</t>
  </si>
  <si>
    <t>AGETOP CIVIL</t>
  </si>
  <si>
    <t>6.020</t>
  </si>
  <si>
    <t>Luminária industrial de LED 100W, com refletor, tipo Highbay, para uso em armazéns, galpões e ginásios, 220V. Fornecimento e instalação</t>
  </si>
  <si>
    <t>ESQV - ESQUADRIAS/FERRAGENS/VIDROS</t>
  </si>
  <si>
    <t>cj</t>
  </si>
  <si>
    <t>0,0% - Desonerada</t>
  </si>
  <si>
    <t>13.007</t>
  </si>
  <si>
    <t>89529</t>
  </si>
  <si>
    <t>38.07.200</t>
  </si>
  <si>
    <t xml:space="preserve">25,00%
</t>
  </si>
  <si>
    <t>2.1</t>
  </si>
  <si>
    <t>2.2</t>
  </si>
  <si>
    <t>metro</t>
  </si>
  <si>
    <t>REVE - REVESTIMENTO E TRATAMENTO DE SUPERFÍCIES</t>
  </si>
  <si>
    <t>(SINAPI 90877, 90883 E 34443) ESTACA ESCAVADA MECANICAMENTE, SEM FLUIDO ESTABILIZANTE, COM 30 CM DE DIÂMETRO, ATÉ 9 M DE COMPRIMENTO, CONCRETO C25 LANÇADO POR CAMINHÃO BETONEIRA, INCLUSO ARMAÇÃO. AF_02/2015</t>
  </si>
  <si>
    <t>INHI - INSTALAÇÕES HIDROS SANITÁRIAS</t>
  </si>
  <si>
    <t>071598</t>
  </si>
  <si>
    <t>unid</t>
  </si>
  <si>
    <t>95601</t>
  </si>
  <si>
    <t>DROP - DRENAGEM/OBRAS DE CONTENÇÃO / POÇOS DE VISITA E CAIXAS</t>
  </si>
  <si>
    <t>LASTRO DE VALA COM PREPARO DE FUNDO, LARGURA MENOR QUE 1,5 M, COM CAMADA DE AREIA, LANÇAMENTO MANUAL, EM LOCAL COM NÍVEL ALTO DE INTERFERÊNCIA. AF_06/2016</t>
  </si>
  <si>
    <t>ELE-CPB-020</t>
  </si>
  <si>
    <t>6096</t>
  </si>
  <si>
    <t>FDE</t>
  </si>
  <si>
    <t>VEDAÇAO DE JUNTAS COM MASTIQUE</t>
  </si>
  <si>
    <t>90777</t>
  </si>
  <si>
    <t>1.22</t>
  </si>
  <si>
    <t>PAVI - PAVIMENTAÇÃO</t>
  </si>
  <si>
    <t>Interruptor bipolar simples, 1 tecla dupla e placa</t>
  </si>
  <si>
    <t>96616</t>
  </si>
  <si>
    <t>MAT</t>
  </si>
  <si>
    <t>EXECUÇÃO E COMPACTAÇÃO DE BASE E OU SUB BASE COM BRITA GRADUADA SIMPLES - EXCLUSIVE CARGA E TRANSPORTE. AF_09/2017</t>
  </si>
  <si>
    <t>HASTE DE ATERRAMENTO 5/8  PARA SPDA - FORNECIMENTO E INSTALAÇÃO. AF_12/2017</t>
  </si>
  <si>
    <t>ESTRUTURA METÁLICA E COBERTURA</t>
  </si>
  <si>
    <t>9.1</t>
  </si>
  <si>
    <t>INSTALAÇÕES ELÉTRICAS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</si>
  <si>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</si>
  <si>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</si>
  <si>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</si>
  <si>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</si>
  <si>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</si>
  <si>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</si>
  <si>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</si>
  <si>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</si>
  <si>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</si>
  <si>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</si>
  <si>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</si>
  <si>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</si>
  <si>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</si>
  <si>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</si>
  <si>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</si>
  <si>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</si>
  <si>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</si>
  <si>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</si>
  <si>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</si>
  <si>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</si>
  <si>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</si>
  <si>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</si>
  <si>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</si>
  <si>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Total item</t>
  </si>
  <si>
    <t>CRONOGRAMA FÍSICO-FINANCEIRO</t>
  </si>
  <si>
    <t>It</t>
  </si>
  <si>
    <t>DESCRIÇÃO</t>
  </si>
  <si>
    <t>30 dias</t>
  </si>
  <si>
    <t>60 dias</t>
  </si>
  <si>
    <t>90 dias</t>
  </si>
  <si>
    <t>TOTAL GERAL</t>
  </si>
  <si>
    <t>FABRICAÇÃO, MONTAGEM E DESMONTAGEM DE FÔRMA PARA  VIGA BALDRAME</t>
  </si>
  <si>
    <t>RUFO EM CHAPA DE AÇO GALVANIZADO NÚMERO 24, CORTE DE 25 CM, INCLUSO TRANSPORTE VERTICAL. AF_06/2016</t>
  </si>
  <si>
    <t>CALHA EM CHAPA DE AÇO GALVANIZADO NÚMERO 24, CORTE 50 CM, INCLUSO TRANSPORTE VERTICAL. AF_06/2016</t>
  </si>
  <si>
    <t>_______________________________________________________________
PAULO INÁCIO OBREGON DO CARMO
Engenheiro Civil - CREA RS 80040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</si>
</sst>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23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</fonts>
  <fills count="26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12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right"/>
    </xf>
    <xf numFmtId="0" fontId="3" fillId="0" borderId="0" xfId="0" applyFont="1"/>
    <xf numFmtId="0" fontId="1" fillId="8" borderId="5" xfId="0" applyFont="1" applyFill="1" applyBorder="1" applyAlignment="1">
      <alignment horizontal="right"/>
    </xf>
    <xf numFmtId="0" fontId="1" fillId="9" borderId="6" xfId="0" applyFont="1" applyFill="1" applyBorder="1" applyAlignment="1">
      <alignment horizontal="right"/>
    </xf>
    <xf numFmtId="0" fontId="6" fillId="11" borderId="8" xfId="0" applyFont="1" applyFill="1" applyBorder="1" applyAlignment="1">
      <alignment vertical="top" wrapText="1"/>
    </xf>
    <xf numFmtId="0" fontId="4" fillId="13" borderId="0" xfId="0" applyFont="1" applyFill="1" applyAlignment="1">
      <alignment horizontal="right" vertical="top" wrapText="1"/>
    </xf>
    <xf numFmtId="4" fontId="2" fillId="14" borderId="10" xfId="0" applyNumberFormat="1" applyFont="1" applyFill="1" applyBorder="1" applyAlignment="1">
      <alignment horizontal="right" vertical="top" wrapText="1"/>
    </xf>
    <xf numFmtId="0" fontId="6" fillId="15" borderId="11" xfId="0" applyFont="1" applyFill="1" applyBorder="1" applyAlignment="1">
      <alignment horizontal="center" vertical="top" wrapText="1"/>
    </xf>
    <xf numFmtId="0" fontId="1" fillId="18" borderId="0" xfId="0" applyFont="1" applyFill="1" applyAlignment="1">
      <alignment vertical="top" wrapText="1"/>
    </xf>
    <xf numFmtId="0" fontId="1" fillId="0" borderId="0" xfId="0" applyFont="1"/>
    <xf numFmtId="4" fontId="6" fillId="20" borderId="14" xfId="0" applyNumberFormat="1" applyFont="1" applyFill="1" applyBorder="1" applyAlignment="1">
      <alignment horizontal="right" vertical="top" wrapText="1"/>
    </xf>
    <xf numFmtId="164" fontId="4" fillId="6" borderId="0" xfId="0" applyNumberFormat="1" applyFont="1" applyFill="1" applyAlignment="1">
      <alignment horizontal="right" vertical="top" wrapText="1"/>
    </xf>
    <xf numFmtId="4" fontId="4" fillId="13" borderId="0" xfId="0" applyNumberFormat="1" applyFont="1" applyFill="1" applyAlignment="1">
      <alignment horizontal="right" vertical="top" wrapText="1"/>
    </xf>
    <xf numFmtId="49" fontId="7" fillId="22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22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22" borderId="16" xfId="0" applyFont="1" applyFill="1" applyBorder="1" applyAlignment="1">
      <alignment horizontal="left"/>
    </xf>
    <xf numFmtId="4" fontId="7" fillId="22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21" borderId="0" xfId="0" applyFont="1" applyFill="1" applyAlignment="1">
      <alignment horizontal="right" vertical="top" wrapText="1"/>
    </xf>
    <xf numFmtId="164" fontId="4" fillId="21" borderId="0" xfId="0" applyNumberFormat="1" applyFont="1" applyFill="1" applyAlignment="1">
      <alignment horizontal="right" vertical="top" wrapText="1"/>
    </xf>
    <xf numFmtId="0" fontId="8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top" wrapText="1"/>
    </xf>
    <xf numFmtId="4" fontId="10" fillId="0" borderId="17" xfId="0" applyNumberFormat="1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" fontId="8" fillId="2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1" borderId="0" xfId="0" applyFont="1" applyFill="1" applyAlignment="1">
      <alignment horizontal="center" vertical="top" wrapText="1"/>
    </xf>
    <xf numFmtId="0" fontId="14" fillId="0" borderId="0" xfId="1" applyFont="1" applyBorder="1" applyAlignment="1">
      <alignment vertical="center" wrapText="1"/>
    </xf>
    <xf numFmtId="0" fontId="17" fillId="24" borderId="17" xfId="1" applyFont="1" applyFill="1" applyBorder="1" applyAlignment="1">
      <alignment horizontal="center" vertical="center" wrapText="1"/>
    </xf>
    <xf numFmtId="0" fontId="18" fillId="24" borderId="17" xfId="1" applyFont="1" applyFill="1" applyBorder="1" applyAlignment="1">
      <alignment horizontal="center" vertical="center" wrapText="1"/>
    </xf>
    <xf numFmtId="4" fontId="18" fillId="24" borderId="17" xfId="1" applyNumberFormat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9" fontId="17" fillId="0" borderId="17" xfId="1" applyNumberFormat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 wrapText="1"/>
    </xf>
    <xf numFmtId="4" fontId="17" fillId="0" borderId="17" xfId="1" applyNumberFormat="1" applyFont="1" applyBorder="1" applyAlignment="1">
      <alignment horizontal="center" vertical="center" wrapText="1"/>
    </xf>
    <xf numFmtId="4" fontId="17" fillId="25" borderId="17" xfId="1" applyNumberFormat="1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9" fontId="17" fillId="0" borderId="17" xfId="1" applyNumberFormat="1" applyFont="1" applyFill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4" fontId="17" fillId="0" borderId="17" xfId="1" applyNumberFormat="1" applyFont="1" applyBorder="1" applyAlignment="1">
      <alignment horizontal="center" wrapText="1"/>
    </xf>
    <xf numFmtId="4" fontId="19" fillId="0" borderId="0" xfId="1" applyNumberFormat="1" applyFont="1" applyBorder="1" applyAlignment="1">
      <alignment horizontal="center" vertical="center" wrapText="1"/>
    </xf>
    <xf numFmtId="4" fontId="19" fillId="0" borderId="17" xfId="1" applyNumberFormat="1" applyFont="1" applyBorder="1" applyAlignment="1">
      <alignment horizontal="center" vertical="center" wrapText="1"/>
    </xf>
    <xf numFmtId="4" fontId="20" fillId="0" borderId="17" xfId="1" applyNumberFormat="1" applyFont="1" applyBorder="1" applyAlignment="1">
      <alignment horizontal="center" vertical="center" wrapText="1"/>
    </xf>
    <xf numFmtId="4" fontId="21" fillId="0" borderId="17" xfId="1" applyNumberFormat="1" applyFont="1" applyBorder="1" applyAlignment="1">
      <alignment horizontal="center" vertical="center" wrapText="1"/>
    </xf>
    <xf numFmtId="0" fontId="22" fillId="0" borderId="0" xfId="1" applyFont="1" applyBorder="1" applyAlignment="1">
      <alignment vertical="center" wrapText="1"/>
    </xf>
    <xf numFmtId="4" fontId="22" fillId="0" borderId="0" xfId="1" applyNumberFormat="1" applyFont="1" applyBorder="1" applyAlignment="1">
      <alignment vertical="center" wrapText="1"/>
    </xf>
    <xf numFmtId="0" fontId="22" fillId="0" borderId="0" xfId="1" applyFont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0" fontId="20" fillId="0" borderId="0" xfId="1" applyFont="1" applyBorder="1" applyAlignment="1">
      <alignment horizontal="center" vertical="center" wrapText="1"/>
    </xf>
    <xf numFmtId="49" fontId="16" fillId="0" borderId="17" xfId="1" applyNumberFormat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right" vertical="center" wrapText="1"/>
    </xf>
    <xf numFmtId="0" fontId="1" fillId="18" borderId="0" xfId="0" applyFont="1" applyFill="1" applyAlignment="1">
      <alignment vertical="top" wrapText="1"/>
    </xf>
    <xf numFmtId="0" fontId="5" fillId="7" borderId="0" xfId="0" applyFont="1" applyFill="1" applyAlignment="1">
      <alignment vertical="top" wrapText="1"/>
    </xf>
    <xf numFmtId="0" fontId="4" fillId="21" borderId="0" xfId="0" applyFont="1" applyFill="1" applyAlignment="1">
      <alignment horizontal="center" vertical="top" wrapText="1"/>
    </xf>
    <xf numFmtId="0" fontId="4" fillId="13" borderId="0" xfId="0" applyFont="1" applyFill="1" applyAlignment="1">
      <alignment horizontal="right" vertical="top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7" fillId="23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19" borderId="0" xfId="0" applyFont="1" applyFill="1" applyAlignment="1">
      <alignment horizontal="center" vertical="top" wrapText="1"/>
    </xf>
    <xf numFmtId="0" fontId="1" fillId="4" borderId="3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12" borderId="9" xfId="0" applyFont="1" applyFill="1" applyBorder="1" applyAlignment="1">
      <alignment horizontal="right" vertical="top" wrapText="1"/>
    </xf>
    <xf numFmtId="0" fontId="1" fillId="10" borderId="7" xfId="0" applyFont="1" applyFill="1" applyBorder="1" applyAlignment="1">
      <alignment horizontal="right" vertical="top" wrapText="1"/>
    </xf>
    <xf numFmtId="0" fontId="1" fillId="16" borderId="12" xfId="0" applyFont="1" applyFill="1" applyBorder="1" applyAlignment="1">
      <alignment horizontal="center" vertical="top" wrapText="1"/>
    </xf>
    <xf numFmtId="0" fontId="1" fillId="17" borderId="13" xfId="0" applyFont="1" applyFill="1" applyBorder="1" applyAlignment="1">
      <alignment horizontal="center" vertical="top" wrapText="1"/>
    </xf>
    <xf numFmtId="0" fontId="1" fillId="21" borderId="15" xfId="0" applyFont="1" applyFill="1" applyBorder="1" applyAlignment="1">
      <alignment horizontal="center" vertical="top" wrapText="1"/>
    </xf>
    <xf numFmtId="0" fontId="1" fillId="18" borderId="0" xfId="0" applyFont="1" applyFill="1" applyAlignment="1">
      <alignment vertical="top" wrapText="1"/>
    </xf>
    <xf numFmtId="0" fontId="5" fillId="7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4" fontId="19" fillId="0" borderId="17" xfId="1" applyNumberFormat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49" fontId="15" fillId="0" borderId="20" xfId="1" applyNumberFormat="1" applyFont="1" applyBorder="1" applyAlignment="1">
      <alignment horizontal="right" vertical="center" wrapText="1"/>
    </xf>
    <xf numFmtId="49" fontId="15" fillId="0" borderId="21" xfId="1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right" vertical="top" wrapText="1"/>
    </xf>
    <xf numFmtId="0" fontId="11" fillId="0" borderId="22" xfId="0" applyFont="1" applyBorder="1" applyAlignment="1">
      <alignment horizontal="right" vertical="top" wrapText="1"/>
    </xf>
  </cellXfs>
  <cellStyles count="3">
    <cellStyle name="Normal" xfId="0" builtinId="0"/>
    <cellStyle name="Normal 4 2" xfId="1"/>
    <cellStyle name="Porcentagem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8"/>
  <sheetViews>
    <sheetView tabSelected="1" topLeftCell="A70" zoomScaleNormal="100" workbookViewId="0">
      <selection activeCell="P79" sqref="P79"/>
    </sheetView>
  </sheetViews>
  <sheetFormatPr defaultColWidth="9.140625" defaultRowHeight="15"/>
  <cols>
    <col min="1" max="1" width="6.28515625" customWidth="1"/>
    <col min="2" max="2" width="8" customWidth="1"/>
    <col min="3" max="3" width="7.140625" customWidth="1"/>
    <col min="4" max="4" width="31.7109375" customWidth="1"/>
    <col min="5" max="5" width="11" customWidth="1"/>
    <col min="6" max="6" width="8.85546875" customWidth="1"/>
    <col min="11" max="11" width="10.85546875" customWidth="1"/>
    <col min="12" max="12" width="10.28515625" customWidth="1"/>
  </cols>
  <sheetData>
    <row r="1" spans="1:12" ht="24">
      <c r="A1" s="69" t="s">
        <v>183</v>
      </c>
      <c r="B1" s="69"/>
      <c r="C1" s="69"/>
      <c r="D1" s="69"/>
      <c r="E1" s="10" t="s">
        <v>228</v>
      </c>
      <c r="F1" s="53"/>
      <c r="G1" s="53" t="s">
        <v>210</v>
      </c>
      <c r="H1" s="69" t="s">
        <v>182</v>
      </c>
      <c r="I1" s="69"/>
      <c r="J1" s="69"/>
      <c r="K1" s="69"/>
      <c r="L1" s="69"/>
    </row>
    <row r="2" spans="1:12" ht="248.25" customHeight="1">
      <c r="A2" s="70" t="s">
        <v>205</v>
      </c>
      <c r="B2" s="70"/>
      <c r="C2" s="70"/>
      <c r="D2" s="70"/>
      <c r="E2" s="70" t="s">
        <v>209</v>
      </c>
      <c r="F2" s="71"/>
      <c r="G2" s="54" t="s">
        <v>247</v>
      </c>
      <c r="H2" s="70" t="s">
        <v>243</v>
      </c>
      <c r="I2" s="70"/>
      <c r="J2" s="70"/>
      <c r="K2" s="70"/>
      <c r="L2" s="70"/>
    </row>
    <row r="3" spans="1:12" ht="21" customHeight="1">
      <c r="A3" s="61" t="s">
        <v>225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s="11" customFormat="1" ht="12.6" customHeight="1">
      <c r="A4" s="62" t="s">
        <v>197</v>
      </c>
      <c r="B4" s="62" t="s">
        <v>115</v>
      </c>
      <c r="C4" s="62" t="s">
        <v>52</v>
      </c>
      <c r="D4" s="62" t="s">
        <v>93</v>
      </c>
      <c r="E4" s="62" t="s">
        <v>150</v>
      </c>
      <c r="F4" s="62" t="s">
        <v>66</v>
      </c>
      <c r="G4" s="64" t="s">
        <v>185</v>
      </c>
      <c r="H4" s="66" t="s">
        <v>195</v>
      </c>
      <c r="I4" s="67"/>
      <c r="J4" s="68"/>
      <c r="K4" s="66" t="s">
        <v>33</v>
      </c>
      <c r="L4" s="68"/>
    </row>
    <row r="5" spans="1:12" s="11" customFormat="1" ht="12">
      <c r="A5" s="63"/>
      <c r="B5" s="63"/>
      <c r="C5" s="63"/>
      <c r="D5" s="63"/>
      <c r="E5" s="63"/>
      <c r="F5" s="63"/>
      <c r="G5" s="65"/>
      <c r="H5" s="4" t="s">
        <v>61</v>
      </c>
      <c r="I5" s="4" t="s">
        <v>268</v>
      </c>
      <c r="J5" s="4" t="s">
        <v>157</v>
      </c>
      <c r="K5" s="5" t="s">
        <v>297</v>
      </c>
      <c r="L5" s="2" t="s">
        <v>157</v>
      </c>
    </row>
    <row r="6" spans="1:12" s="3" customFormat="1" ht="22.5" customHeight="1">
      <c r="A6" s="1" t="s">
        <v>19</v>
      </c>
      <c r="B6" s="1"/>
      <c r="C6" s="1"/>
      <c r="D6" s="1" t="s">
        <v>67</v>
      </c>
      <c r="E6" s="1"/>
      <c r="F6" s="1"/>
      <c r="G6" s="8"/>
      <c r="H6" s="8"/>
      <c r="I6" s="8"/>
      <c r="J6" s="8"/>
      <c r="K6" s="8"/>
      <c r="L6" s="8">
        <f>SUM(K7:K15)</f>
        <v>42810.14</v>
      </c>
    </row>
    <row r="7" spans="1:12" s="3" customFormat="1" ht="27.75" customHeight="1">
      <c r="A7" s="6" t="s">
        <v>6</v>
      </c>
      <c r="B7" s="6" t="s">
        <v>213</v>
      </c>
      <c r="C7" s="6" t="s">
        <v>88</v>
      </c>
      <c r="D7" s="6" t="s">
        <v>29</v>
      </c>
      <c r="E7" s="6" t="s">
        <v>124</v>
      </c>
      <c r="F7" s="9" t="s">
        <v>62</v>
      </c>
      <c r="G7" s="12">
        <v>2</v>
      </c>
      <c r="H7" s="12">
        <v>43.22</v>
      </c>
      <c r="I7" s="12">
        <v>346.14</v>
      </c>
      <c r="J7" s="12">
        <f>H7+I7</f>
        <v>389.36</v>
      </c>
      <c r="K7" s="12">
        <f>G7*J7</f>
        <v>778.72</v>
      </c>
      <c r="L7" s="12"/>
    </row>
    <row r="8" spans="1:12" s="3" customFormat="1" ht="26.25" customHeight="1">
      <c r="A8" s="6" t="s">
        <v>7</v>
      </c>
      <c r="B8" s="6" t="s">
        <v>103</v>
      </c>
      <c r="C8" s="6" t="s">
        <v>88</v>
      </c>
      <c r="D8" s="6" t="s">
        <v>72</v>
      </c>
      <c r="E8" s="6" t="s">
        <v>124</v>
      </c>
      <c r="F8" s="9" t="s">
        <v>62</v>
      </c>
      <c r="G8" s="12">
        <v>68</v>
      </c>
      <c r="H8" s="12">
        <v>13.46</v>
      </c>
      <c r="I8" s="12">
        <v>86.67</v>
      </c>
      <c r="J8" s="12">
        <f t="shared" ref="J8:J15" si="0">H8+I8</f>
        <v>100.13</v>
      </c>
      <c r="K8" s="12">
        <f t="shared" ref="K8:K15" si="1">G8*J8</f>
        <v>6808.84</v>
      </c>
      <c r="L8" s="12"/>
    </row>
    <row r="9" spans="1:12" s="3" customFormat="1" ht="70.5" customHeight="1">
      <c r="A9" s="6" t="s">
        <v>9</v>
      </c>
      <c r="B9" s="6" t="s">
        <v>113</v>
      </c>
      <c r="C9" s="6" t="s">
        <v>88</v>
      </c>
      <c r="D9" s="6" t="s">
        <v>10</v>
      </c>
      <c r="E9" s="6" t="s">
        <v>124</v>
      </c>
      <c r="F9" s="9" t="s">
        <v>62</v>
      </c>
      <c r="G9" s="12">
        <v>30</v>
      </c>
      <c r="H9" s="12">
        <v>217.05</v>
      </c>
      <c r="I9" s="12">
        <v>175.55</v>
      </c>
      <c r="J9" s="12">
        <f t="shared" si="0"/>
        <v>392.6</v>
      </c>
      <c r="K9" s="12">
        <f t="shared" si="1"/>
        <v>11778</v>
      </c>
      <c r="L9" s="12"/>
    </row>
    <row r="10" spans="1:12" s="3" customFormat="1" ht="48" customHeight="1">
      <c r="A10" s="6" t="s">
        <v>12</v>
      </c>
      <c r="B10" s="6" t="s">
        <v>104</v>
      </c>
      <c r="C10" s="6" t="s">
        <v>88</v>
      </c>
      <c r="D10" s="6" t="s">
        <v>226</v>
      </c>
      <c r="E10" s="6" t="s">
        <v>223</v>
      </c>
      <c r="F10" s="9" t="s">
        <v>127</v>
      </c>
      <c r="G10" s="12">
        <v>1</v>
      </c>
      <c r="H10" s="12">
        <v>718.62</v>
      </c>
      <c r="I10" s="12">
        <v>1016.05</v>
      </c>
      <c r="J10" s="12">
        <f t="shared" si="0"/>
        <v>1734.67</v>
      </c>
      <c r="K10" s="12">
        <f t="shared" si="1"/>
        <v>1734.67</v>
      </c>
      <c r="L10" s="12"/>
    </row>
    <row r="11" spans="1:12" s="3" customFormat="1" ht="48" customHeight="1">
      <c r="A11" s="6" t="s">
        <v>13</v>
      </c>
      <c r="B11" s="6" t="s">
        <v>260</v>
      </c>
      <c r="C11" s="6" t="s">
        <v>171</v>
      </c>
      <c r="D11" s="6" t="s">
        <v>90</v>
      </c>
      <c r="E11" s="6" t="s">
        <v>201</v>
      </c>
      <c r="F11" s="9" t="s">
        <v>127</v>
      </c>
      <c r="G11" s="12">
        <v>1</v>
      </c>
      <c r="H11" s="12">
        <v>138.52000000000001</v>
      </c>
      <c r="I11" s="12">
        <v>435.69</v>
      </c>
      <c r="J11" s="12">
        <f t="shared" si="0"/>
        <v>574.21</v>
      </c>
      <c r="K11" s="12">
        <f t="shared" si="1"/>
        <v>574.21</v>
      </c>
      <c r="L11" s="12"/>
    </row>
    <row r="12" spans="1:12" s="3" customFormat="1" ht="45" customHeight="1">
      <c r="A12" s="6" t="s">
        <v>14</v>
      </c>
      <c r="B12" s="6" t="s">
        <v>35</v>
      </c>
      <c r="C12" s="6" t="s">
        <v>88</v>
      </c>
      <c r="D12" s="6" t="s">
        <v>44</v>
      </c>
      <c r="E12" s="6" t="s">
        <v>121</v>
      </c>
      <c r="F12" s="9" t="s">
        <v>62</v>
      </c>
      <c r="G12" s="12">
        <v>80</v>
      </c>
      <c r="H12" s="12">
        <v>3.84</v>
      </c>
      <c r="I12" s="12">
        <v>7.47</v>
      </c>
      <c r="J12" s="12">
        <f t="shared" si="0"/>
        <v>11.309999999999999</v>
      </c>
      <c r="K12" s="12">
        <f t="shared" si="1"/>
        <v>904.8</v>
      </c>
      <c r="L12" s="12"/>
    </row>
    <row r="13" spans="1:12" s="3" customFormat="1" ht="25.5" customHeight="1">
      <c r="A13" s="6" t="s">
        <v>15</v>
      </c>
      <c r="B13" s="6" t="s">
        <v>263</v>
      </c>
      <c r="C13" s="6" t="s">
        <v>88</v>
      </c>
      <c r="D13" s="6" t="s">
        <v>178</v>
      </c>
      <c r="E13" s="6" t="s">
        <v>82</v>
      </c>
      <c r="F13" s="9" t="s">
        <v>31</v>
      </c>
      <c r="G13" s="12">
        <v>30</v>
      </c>
      <c r="H13" s="12">
        <v>90.87</v>
      </c>
      <c r="I13" s="12">
        <v>0.54</v>
      </c>
      <c r="J13" s="12">
        <f t="shared" si="0"/>
        <v>91.410000000000011</v>
      </c>
      <c r="K13" s="12">
        <f t="shared" si="1"/>
        <v>2742.3</v>
      </c>
      <c r="L13" s="12"/>
    </row>
    <row r="14" spans="1:12" s="3" customFormat="1" ht="25.5" customHeight="1">
      <c r="A14" s="6" t="s">
        <v>16</v>
      </c>
      <c r="B14" s="6" t="s">
        <v>89</v>
      </c>
      <c r="C14" s="6" t="s">
        <v>28</v>
      </c>
      <c r="D14" s="6" t="s">
        <v>145</v>
      </c>
      <c r="E14" s="6" t="s">
        <v>82</v>
      </c>
      <c r="F14" s="9" t="s">
        <v>42</v>
      </c>
      <c r="G14" s="12">
        <v>3</v>
      </c>
      <c r="H14" s="12">
        <v>5311.68</v>
      </c>
      <c r="I14" s="12">
        <v>1.32</v>
      </c>
      <c r="J14" s="12">
        <f t="shared" si="0"/>
        <v>5313</v>
      </c>
      <c r="K14" s="12">
        <f t="shared" si="1"/>
        <v>15939</v>
      </c>
      <c r="L14" s="12"/>
    </row>
    <row r="15" spans="1:12" s="3" customFormat="1" ht="26.25" customHeight="1">
      <c r="A15" s="6" t="s">
        <v>17</v>
      </c>
      <c r="B15" s="6" t="s">
        <v>235</v>
      </c>
      <c r="C15" s="6" t="s">
        <v>28</v>
      </c>
      <c r="D15" s="6" t="s">
        <v>4</v>
      </c>
      <c r="E15" s="6" t="s">
        <v>121</v>
      </c>
      <c r="F15" s="9" t="s">
        <v>92</v>
      </c>
      <c r="G15" s="12">
        <v>80</v>
      </c>
      <c r="H15" s="12">
        <v>19.260000000000002</v>
      </c>
      <c r="I15" s="12">
        <v>0.11</v>
      </c>
      <c r="J15" s="12">
        <f t="shared" si="0"/>
        <v>19.37</v>
      </c>
      <c r="K15" s="12">
        <f t="shared" si="1"/>
        <v>1549.6000000000001</v>
      </c>
      <c r="L15" s="12"/>
    </row>
    <row r="16" spans="1:12" s="3" customFormat="1" ht="22.5" customHeight="1">
      <c r="A16" s="1" t="s">
        <v>20</v>
      </c>
      <c r="B16" s="1"/>
      <c r="C16" s="1"/>
      <c r="D16" s="1" t="s">
        <v>148</v>
      </c>
      <c r="E16" s="1"/>
      <c r="F16" s="1"/>
      <c r="G16" s="8"/>
      <c r="H16" s="8"/>
      <c r="I16" s="8"/>
      <c r="J16" s="8"/>
      <c r="K16" s="8"/>
      <c r="L16" s="8">
        <f>SUM(K17:K18)</f>
        <v>388.80419999999998</v>
      </c>
    </row>
    <row r="17" spans="1:12" s="3" customFormat="1" ht="51.75" customHeight="1">
      <c r="A17" s="6" t="s">
        <v>248</v>
      </c>
      <c r="B17" s="6" t="s">
        <v>231</v>
      </c>
      <c r="C17" s="6" t="s">
        <v>88</v>
      </c>
      <c r="D17" s="6" t="s">
        <v>230</v>
      </c>
      <c r="E17" s="6" t="s">
        <v>102</v>
      </c>
      <c r="F17" s="9" t="s">
        <v>63</v>
      </c>
      <c r="G17" s="12">
        <v>25.96</v>
      </c>
      <c r="H17" s="12">
        <v>0.71</v>
      </c>
      <c r="I17" s="12">
        <v>4.8099999999999996</v>
      </c>
      <c r="J17" s="12">
        <f t="shared" ref="J17:J18" si="2">H17+I17</f>
        <v>5.52</v>
      </c>
      <c r="K17" s="12">
        <f t="shared" ref="K17:K18" si="3">G17*J17</f>
        <v>143.29919999999998</v>
      </c>
      <c r="L17" s="12"/>
    </row>
    <row r="18" spans="1:12" s="3" customFormat="1" ht="56.25" customHeight="1">
      <c r="A18" s="6" t="s">
        <v>249</v>
      </c>
      <c r="B18" s="6" t="s">
        <v>175</v>
      </c>
      <c r="C18" s="6" t="s">
        <v>88</v>
      </c>
      <c r="D18" s="6" t="s">
        <v>258</v>
      </c>
      <c r="E18" s="6" t="s">
        <v>102</v>
      </c>
      <c r="F18" s="9" t="s">
        <v>63</v>
      </c>
      <c r="G18" s="12">
        <v>1.3</v>
      </c>
      <c r="H18" s="12">
        <v>80.569999999999993</v>
      </c>
      <c r="I18" s="12">
        <v>108.28</v>
      </c>
      <c r="J18" s="12">
        <f t="shared" si="2"/>
        <v>188.85</v>
      </c>
      <c r="K18" s="12">
        <f t="shared" si="3"/>
        <v>245.505</v>
      </c>
      <c r="L18" s="12"/>
    </row>
    <row r="19" spans="1:12" s="3" customFormat="1" ht="22.5" customHeight="1">
      <c r="A19" s="1" t="s">
        <v>21</v>
      </c>
      <c r="B19" s="1"/>
      <c r="C19" s="1"/>
      <c r="D19" s="1" t="s">
        <v>3</v>
      </c>
      <c r="E19" s="1"/>
      <c r="F19" s="1"/>
      <c r="G19" s="8"/>
      <c r="H19" s="8"/>
      <c r="I19" s="8"/>
      <c r="J19" s="8"/>
      <c r="K19" s="8"/>
      <c r="L19" s="8">
        <f>SUM(K20:K26)</f>
        <v>15492.808400000002</v>
      </c>
    </row>
    <row r="20" spans="1:12" s="3" customFormat="1" ht="68.25" customHeight="1">
      <c r="A20" s="6" t="s">
        <v>214</v>
      </c>
      <c r="B20" s="6" t="s">
        <v>153</v>
      </c>
      <c r="C20" s="6" t="s">
        <v>28</v>
      </c>
      <c r="D20" s="6" t="s">
        <v>252</v>
      </c>
      <c r="E20" s="6" t="s">
        <v>65</v>
      </c>
      <c r="F20" s="9" t="s">
        <v>41</v>
      </c>
      <c r="G20" s="12">
        <v>72</v>
      </c>
      <c r="H20" s="12">
        <v>12.96</v>
      </c>
      <c r="I20" s="12">
        <v>50.82</v>
      </c>
      <c r="J20" s="12">
        <f t="shared" ref="J20" si="4">H20+I20</f>
        <v>63.78</v>
      </c>
      <c r="K20" s="12">
        <f t="shared" ref="K20" si="5">G20*J20</f>
        <v>4592.16</v>
      </c>
      <c r="L20" s="12"/>
    </row>
    <row r="21" spans="1:12" s="3" customFormat="1" ht="36.75" customHeight="1">
      <c r="A21" s="6" t="s">
        <v>215</v>
      </c>
      <c r="B21" s="6" t="s">
        <v>256</v>
      </c>
      <c r="C21" s="6" t="s">
        <v>88</v>
      </c>
      <c r="D21" s="6" t="s">
        <v>179</v>
      </c>
      <c r="E21" s="6" t="s">
        <v>65</v>
      </c>
      <c r="F21" s="9" t="s">
        <v>127</v>
      </c>
      <c r="G21" s="12">
        <v>12</v>
      </c>
      <c r="H21" s="12">
        <v>16.61</v>
      </c>
      <c r="I21" s="12">
        <v>4.92</v>
      </c>
      <c r="J21" s="12">
        <f t="shared" ref="J21:J26" si="6">H21+I21</f>
        <v>21.53</v>
      </c>
      <c r="K21" s="12">
        <f t="shared" ref="K21:K26" si="7">G21*J21</f>
        <v>258.36</v>
      </c>
      <c r="L21" s="12"/>
    </row>
    <row r="22" spans="1:12" s="3" customFormat="1" ht="43.5" customHeight="1">
      <c r="A22" s="6" t="s">
        <v>216</v>
      </c>
      <c r="B22" s="6" t="s">
        <v>54</v>
      </c>
      <c r="C22" s="6" t="s">
        <v>88</v>
      </c>
      <c r="D22" s="6" t="s">
        <v>233</v>
      </c>
      <c r="E22" s="6" t="s">
        <v>65</v>
      </c>
      <c r="F22" s="9" t="s">
        <v>62</v>
      </c>
      <c r="G22" s="12">
        <v>23</v>
      </c>
      <c r="H22" s="12">
        <v>35.21</v>
      </c>
      <c r="I22" s="12">
        <v>49.91</v>
      </c>
      <c r="J22" s="12">
        <f t="shared" si="6"/>
        <v>85.12</v>
      </c>
      <c r="K22" s="12">
        <f t="shared" si="7"/>
        <v>1957.7600000000002</v>
      </c>
      <c r="L22" s="12"/>
    </row>
    <row r="23" spans="1:12" s="3" customFormat="1" ht="37.5" customHeight="1">
      <c r="A23" s="6" t="s">
        <v>217</v>
      </c>
      <c r="B23" s="6" t="s">
        <v>267</v>
      </c>
      <c r="C23" s="6" t="s">
        <v>88</v>
      </c>
      <c r="D23" s="6" t="s">
        <v>74</v>
      </c>
      <c r="E23" s="6" t="s">
        <v>65</v>
      </c>
      <c r="F23" s="9" t="s">
        <v>63</v>
      </c>
      <c r="G23" s="12">
        <v>0.6</v>
      </c>
      <c r="H23" s="12">
        <v>182.54</v>
      </c>
      <c r="I23" s="12">
        <v>347.99</v>
      </c>
      <c r="J23" s="12">
        <f t="shared" si="6"/>
        <v>530.53</v>
      </c>
      <c r="K23" s="12">
        <f t="shared" si="7"/>
        <v>318.31799999999998</v>
      </c>
      <c r="L23" s="12"/>
    </row>
    <row r="24" spans="1:12" s="3" customFormat="1" ht="29.25" customHeight="1">
      <c r="A24" s="6" t="s">
        <v>218</v>
      </c>
      <c r="B24" s="6" t="s">
        <v>56</v>
      </c>
      <c r="C24" s="6" t="s">
        <v>88</v>
      </c>
      <c r="D24" s="6" t="s">
        <v>305</v>
      </c>
      <c r="E24" s="6" t="s">
        <v>65</v>
      </c>
      <c r="F24" s="9" t="s">
        <v>62</v>
      </c>
      <c r="G24" s="12">
        <v>17.28</v>
      </c>
      <c r="H24" s="12">
        <v>58.2</v>
      </c>
      <c r="I24" s="12">
        <v>70.28</v>
      </c>
      <c r="J24" s="12">
        <f t="shared" si="6"/>
        <v>128.48000000000002</v>
      </c>
      <c r="K24" s="12">
        <f t="shared" si="7"/>
        <v>2220.1344000000004</v>
      </c>
      <c r="L24" s="12"/>
    </row>
    <row r="25" spans="1:12" s="3" customFormat="1" ht="37.5" customHeight="1">
      <c r="A25" s="6" t="s">
        <v>219</v>
      </c>
      <c r="B25" s="6" t="s">
        <v>60</v>
      </c>
      <c r="C25" s="6" t="s">
        <v>88</v>
      </c>
      <c r="D25" s="6" t="s">
        <v>55</v>
      </c>
      <c r="E25" s="6" t="s">
        <v>65</v>
      </c>
      <c r="F25" s="9" t="s">
        <v>57</v>
      </c>
      <c r="G25" s="12">
        <v>386</v>
      </c>
      <c r="H25" s="12">
        <v>2.0099999999999998</v>
      </c>
      <c r="I25" s="12">
        <v>7.21</v>
      </c>
      <c r="J25" s="12">
        <f t="shared" si="6"/>
        <v>9.2199999999999989</v>
      </c>
      <c r="K25" s="12">
        <f t="shared" si="7"/>
        <v>3558.9199999999996</v>
      </c>
      <c r="L25" s="12"/>
    </row>
    <row r="26" spans="1:12" s="3" customFormat="1" ht="48.75" customHeight="1">
      <c r="A26" s="6" t="s">
        <v>222</v>
      </c>
      <c r="B26" s="6" t="s">
        <v>64</v>
      </c>
      <c r="C26" s="6" t="s">
        <v>88</v>
      </c>
      <c r="D26" s="6" t="s">
        <v>69</v>
      </c>
      <c r="E26" s="6" t="s">
        <v>65</v>
      </c>
      <c r="F26" s="9" t="s">
        <v>63</v>
      </c>
      <c r="G26" s="12">
        <v>5.2</v>
      </c>
      <c r="H26" s="12">
        <v>13.14</v>
      </c>
      <c r="I26" s="12">
        <v>484.39</v>
      </c>
      <c r="J26" s="12">
        <f t="shared" si="6"/>
        <v>497.53</v>
      </c>
      <c r="K26" s="12">
        <f t="shared" si="7"/>
        <v>2587.1559999999999</v>
      </c>
      <c r="L26" s="12"/>
    </row>
    <row r="27" spans="1:12" s="3" customFormat="1" ht="22.5" customHeight="1">
      <c r="A27" s="1" t="s">
        <v>22</v>
      </c>
      <c r="B27" s="1"/>
      <c r="C27" s="1"/>
      <c r="D27" s="1" t="s">
        <v>271</v>
      </c>
      <c r="E27" s="1"/>
      <c r="F27" s="1"/>
      <c r="G27" s="8"/>
      <c r="H27" s="8"/>
      <c r="I27" s="8"/>
      <c r="J27" s="8"/>
      <c r="K27" s="8"/>
      <c r="L27" s="8">
        <f>SUM(K28:K32)</f>
        <v>85116.37</v>
      </c>
    </row>
    <row r="28" spans="1:12" s="3" customFormat="1" ht="52.5" customHeight="1">
      <c r="A28" s="6" t="s">
        <v>190</v>
      </c>
      <c r="B28" s="6" t="s">
        <v>40</v>
      </c>
      <c r="C28" s="6" t="s">
        <v>88</v>
      </c>
      <c r="D28" s="6" t="s">
        <v>39</v>
      </c>
      <c r="E28" s="6" t="s">
        <v>110</v>
      </c>
      <c r="F28" s="9" t="s">
        <v>57</v>
      </c>
      <c r="G28" s="12">
        <v>4017</v>
      </c>
      <c r="H28" s="12">
        <v>4.05</v>
      </c>
      <c r="I28" s="12">
        <v>8.06</v>
      </c>
      <c r="J28" s="12">
        <f t="shared" ref="J28" si="8">H28+I28</f>
        <v>12.11</v>
      </c>
      <c r="K28" s="12">
        <f t="shared" ref="K28" si="9">G28*J28</f>
        <v>48645.869999999995</v>
      </c>
      <c r="L28" s="12"/>
    </row>
    <row r="29" spans="1:12" s="3" customFormat="1" ht="62.25" customHeight="1">
      <c r="A29" s="6" t="s">
        <v>191</v>
      </c>
      <c r="B29" s="6" t="s">
        <v>79</v>
      </c>
      <c r="C29" s="6" t="s">
        <v>88</v>
      </c>
      <c r="D29" s="6" t="s">
        <v>91</v>
      </c>
      <c r="E29" s="6" t="s">
        <v>110</v>
      </c>
      <c r="F29" s="9" t="s">
        <v>62</v>
      </c>
      <c r="G29" s="12">
        <v>317</v>
      </c>
      <c r="H29" s="12">
        <v>5.23</v>
      </c>
      <c r="I29" s="12">
        <v>31.62</v>
      </c>
      <c r="J29" s="12">
        <f t="shared" ref="J29:J32" si="10">H29+I29</f>
        <v>36.85</v>
      </c>
      <c r="K29" s="12">
        <f t="shared" ref="K29:K32" si="11">G29*J29</f>
        <v>11681.45</v>
      </c>
      <c r="L29" s="12"/>
    </row>
    <row r="30" spans="1:12" s="3" customFormat="1" ht="51" customHeight="1">
      <c r="A30" s="6" t="s">
        <v>192</v>
      </c>
      <c r="B30" s="6" t="s">
        <v>85</v>
      </c>
      <c r="C30" s="6" t="s">
        <v>88</v>
      </c>
      <c r="D30" s="6" t="s">
        <v>199</v>
      </c>
      <c r="E30" s="6" t="s">
        <v>110</v>
      </c>
      <c r="F30" s="9" t="s">
        <v>127</v>
      </c>
      <c r="G30" s="12">
        <v>4</v>
      </c>
      <c r="H30" s="12">
        <v>169.01</v>
      </c>
      <c r="I30" s="12">
        <v>939.7</v>
      </c>
      <c r="J30" s="12">
        <f t="shared" si="10"/>
        <v>1108.71</v>
      </c>
      <c r="K30" s="12">
        <f t="shared" si="11"/>
        <v>4434.84</v>
      </c>
      <c r="L30" s="12"/>
    </row>
    <row r="31" spans="1:12" s="3" customFormat="1" ht="35.25" customHeight="1">
      <c r="A31" s="6" t="s">
        <v>193</v>
      </c>
      <c r="B31" s="6" t="s">
        <v>141</v>
      </c>
      <c r="C31" s="6" t="s">
        <v>88</v>
      </c>
      <c r="D31" s="6" t="s">
        <v>83</v>
      </c>
      <c r="E31" s="6" t="s">
        <v>110</v>
      </c>
      <c r="F31" s="9" t="s">
        <v>62</v>
      </c>
      <c r="G31" s="12">
        <v>317</v>
      </c>
      <c r="H31" s="12">
        <v>2.83</v>
      </c>
      <c r="I31" s="12">
        <v>45.9</v>
      </c>
      <c r="J31" s="12">
        <f t="shared" si="10"/>
        <v>48.73</v>
      </c>
      <c r="K31" s="12">
        <f t="shared" si="11"/>
        <v>15447.41</v>
      </c>
      <c r="L31" s="12"/>
    </row>
    <row r="32" spans="1:12" s="3" customFormat="1" ht="39" customHeight="1">
      <c r="A32" s="6" t="s">
        <v>194</v>
      </c>
      <c r="B32" s="6" t="s">
        <v>43</v>
      </c>
      <c r="C32" s="6" t="s">
        <v>261</v>
      </c>
      <c r="D32" s="6" t="s">
        <v>198</v>
      </c>
      <c r="E32" s="6" t="s">
        <v>38</v>
      </c>
      <c r="F32" s="9" t="s">
        <v>62</v>
      </c>
      <c r="G32" s="12">
        <v>14.4</v>
      </c>
      <c r="H32" s="12">
        <v>43.86</v>
      </c>
      <c r="I32" s="12">
        <v>296.89</v>
      </c>
      <c r="J32" s="12">
        <f t="shared" si="10"/>
        <v>340.75</v>
      </c>
      <c r="K32" s="12">
        <f t="shared" si="11"/>
        <v>4906.8</v>
      </c>
      <c r="L32" s="12"/>
    </row>
    <row r="33" spans="1:12" s="3" customFormat="1" ht="22.5" customHeight="1">
      <c r="A33" s="1" t="s">
        <v>23</v>
      </c>
      <c r="B33" s="1"/>
      <c r="C33" s="1"/>
      <c r="D33" s="1" t="s">
        <v>129</v>
      </c>
      <c r="E33" s="1"/>
      <c r="F33" s="1"/>
      <c r="G33" s="8"/>
      <c r="H33" s="8"/>
      <c r="I33" s="8"/>
      <c r="J33" s="8"/>
      <c r="K33" s="8"/>
      <c r="L33" s="8">
        <f>SUM(K34:K40)</f>
        <v>8360.66</v>
      </c>
    </row>
    <row r="34" spans="1:12" s="3" customFormat="1" ht="39" customHeight="1">
      <c r="A34" s="6" t="s">
        <v>158</v>
      </c>
      <c r="B34" s="6">
        <v>94228</v>
      </c>
      <c r="C34" s="6" t="s">
        <v>88</v>
      </c>
      <c r="D34" s="6" t="s">
        <v>307</v>
      </c>
      <c r="E34" s="6" t="s">
        <v>110</v>
      </c>
      <c r="F34" s="9" t="s">
        <v>34</v>
      </c>
      <c r="G34" s="12">
        <v>16</v>
      </c>
      <c r="H34" s="12">
        <v>11.74</v>
      </c>
      <c r="I34" s="12">
        <v>57.11</v>
      </c>
      <c r="J34" s="12">
        <f t="shared" ref="J34" si="12">H34+I34</f>
        <v>68.849999999999994</v>
      </c>
      <c r="K34" s="12">
        <f t="shared" ref="K34" si="13">G34*J34</f>
        <v>1101.5999999999999</v>
      </c>
      <c r="L34" s="12"/>
    </row>
    <row r="35" spans="1:12" s="3" customFormat="1" ht="35.25" customHeight="1">
      <c r="A35" s="6" t="s">
        <v>159</v>
      </c>
      <c r="B35" s="6" t="s">
        <v>166</v>
      </c>
      <c r="C35" s="6" t="s">
        <v>88</v>
      </c>
      <c r="D35" s="6" t="s">
        <v>306</v>
      </c>
      <c r="E35" s="6" t="s">
        <v>110</v>
      </c>
      <c r="F35" s="9" t="s">
        <v>34</v>
      </c>
      <c r="G35" s="12">
        <v>24</v>
      </c>
      <c r="H35" s="12">
        <v>5.15</v>
      </c>
      <c r="I35" s="12">
        <v>29.16</v>
      </c>
      <c r="J35" s="12">
        <f t="shared" ref="J35:J40" si="14">H35+I35</f>
        <v>34.31</v>
      </c>
      <c r="K35" s="12">
        <f t="shared" ref="K35:K40" si="15">G35*J35</f>
        <v>823.44</v>
      </c>
      <c r="L35" s="12"/>
    </row>
    <row r="36" spans="1:12" s="3" customFormat="1" ht="36.75" customHeight="1">
      <c r="A36" s="6" t="s">
        <v>160</v>
      </c>
      <c r="B36" s="6" t="s">
        <v>236</v>
      </c>
      <c r="C36" s="6" t="s">
        <v>88</v>
      </c>
      <c r="D36" s="6" t="s">
        <v>229</v>
      </c>
      <c r="E36" s="6" t="s">
        <v>253</v>
      </c>
      <c r="F36" s="9" t="s">
        <v>34</v>
      </c>
      <c r="G36" s="12">
        <v>18</v>
      </c>
      <c r="H36" s="12">
        <v>12.64</v>
      </c>
      <c r="I36" s="12">
        <v>30.94</v>
      </c>
      <c r="J36" s="12">
        <f t="shared" si="14"/>
        <v>43.58</v>
      </c>
      <c r="K36" s="12">
        <f t="shared" si="15"/>
        <v>784.43999999999994</v>
      </c>
      <c r="L36" s="12"/>
    </row>
    <row r="37" spans="1:12" s="3" customFormat="1" ht="30" customHeight="1">
      <c r="A37" s="6" t="s">
        <v>161</v>
      </c>
      <c r="B37" s="6" t="s">
        <v>245</v>
      </c>
      <c r="C37" s="6" t="s">
        <v>88</v>
      </c>
      <c r="D37" s="6" t="s">
        <v>108</v>
      </c>
      <c r="E37" s="6" t="s">
        <v>253</v>
      </c>
      <c r="F37" s="9" t="s">
        <v>127</v>
      </c>
      <c r="G37" s="12">
        <v>2</v>
      </c>
      <c r="H37" s="12">
        <v>3.98</v>
      </c>
      <c r="I37" s="12">
        <v>28.82</v>
      </c>
      <c r="J37" s="12">
        <f t="shared" si="14"/>
        <v>32.799999999999997</v>
      </c>
      <c r="K37" s="12">
        <f t="shared" si="15"/>
        <v>65.599999999999994</v>
      </c>
      <c r="L37" s="12"/>
    </row>
    <row r="38" spans="1:12" s="3" customFormat="1" ht="37.5" customHeight="1">
      <c r="A38" s="6" t="s">
        <v>162</v>
      </c>
      <c r="B38" s="6" t="s">
        <v>224</v>
      </c>
      <c r="C38" s="6" t="s">
        <v>88</v>
      </c>
      <c r="D38" s="6" t="s">
        <v>220</v>
      </c>
      <c r="E38" s="6" t="s">
        <v>257</v>
      </c>
      <c r="F38" s="9" t="s">
        <v>127</v>
      </c>
      <c r="G38" s="12">
        <v>2</v>
      </c>
      <c r="H38" s="12">
        <v>413.84</v>
      </c>
      <c r="I38" s="12">
        <v>435.83</v>
      </c>
      <c r="J38" s="12">
        <f t="shared" si="14"/>
        <v>849.67</v>
      </c>
      <c r="K38" s="12">
        <f t="shared" si="15"/>
        <v>1699.34</v>
      </c>
      <c r="L38" s="12"/>
    </row>
    <row r="39" spans="1:12" s="3" customFormat="1" ht="47.25" customHeight="1">
      <c r="A39" s="6" t="s">
        <v>163</v>
      </c>
      <c r="B39" s="6" t="s">
        <v>71</v>
      </c>
      <c r="C39" s="6" t="s">
        <v>88</v>
      </c>
      <c r="D39" s="6" t="s">
        <v>81</v>
      </c>
      <c r="E39" s="6" t="s">
        <v>1</v>
      </c>
      <c r="F39" s="9" t="s">
        <v>34</v>
      </c>
      <c r="G39" s="12">
        <v>25</v>
      </c>
      <c r="H39" s="12">
        <v>16.41</v>
      </c>
      <c r="I39" s="12">
        <v>54.59</v>
      </c>
      <c r="J39" s="12">
        <f t="shared" si="14"/>
        <v>71</v>
      </c>
      <c r="K39" s="12">
        <f t="shared" si="15"/>
        <v>1775</v>
      </c>
      <c r="L39" s="12"/>
    </row>
    <row r="40" spans="1:12" s="3" customFormat="1" ht="25.5" customHeight="1">
      <c r="A40" s="6" t="s">
        <v>164</v>
      </c>
      <c r="B40" s="6" t="s">
        <v>246</v>
      </c>
      <c r="C40" s="6" t="s">
        <v>181</v>
      </c>
      <c r="D40" s="6" t="s">
        <v>76</v>
      </c>
      <c r="E40" s="6" t="s">
        <v>140</v>
      </c>
      <c r="F40" s="9" t="s">
        <v>41</v>
      </c>
      <c r="G40" s="12">
        <v>188</v>
      </c>
      <c r="H40" s="12">
        <v>5.6</v>
      </c>
      <c r="I40" s="12">
        <v>5.63</v>
      </c>
      <c r="J40" s="12">
        <f t="shared" si="14"/>
        <v>11.23</v>
      </c>
      <c r="K40" s="12">
        <f t="shared" si="15"/>
        <v>2111.2400000000002</v>
      </c>
      <c r="L40" s="12"/>
    </row>
    <row r="41" spans="1:12" s="3" customFormat="1" ht="22.5" customHeight="1">
      <c r="A41" s="1" t="s">
        <v>24</v>
      </c>
      <c r="B41" s="1"/>
      <c r="C41" s="1"/>
      <c r="D41" s="1" t="s">
        <v>122</v>
      </c>
      <c r="E41" s="1"/>
      <c r="F41" s="1"/>
      <c r="G41" s="8"/>
      <c r="H41" s="8"/>
      <c r="I41" s="8"/>
      <c r="J41" s="8"/>
      <c r="K41" s="8"/>
      <c r="L41" s="8">
        <f>SUM(K42:K43)</f>
        <v>6735.8819999999996</v>
      </c>
    </row>
    <row r="42" spans="1:12" s="3" customFormat="1" ht="22.5" customHeight="1">
      <c r="A42" s="6" t="s">
        <v>106</v>
      </c>
      <c r="B42" s="6" t="s">
        <v>36</v>
      </c>
      <c r="C42" s="6" t="s">
        <v>88</v>
      </c>
      <c r="D42" s="6" t="s">
        <v>119</v>
      </c>
      <c r="E42" s="6" t="s">
        <v>241</v>
      </c>
      <c r="F42" s="9" t="s">
        <v>62</v>
      </c>
      <c r="G42" s="12">
        <v>4.2</v>
      </c>
      <c r="H42" s="12">
        <v>50.65</v>
      </c>
      <c r="I42" s="12">
        <v>510.16</v>
      </c>
      <c r="J42" s="12">
        <f t="shared" ref="J42" si="16">H42+I42</f>
        <v>560.81000000000006</v>
      </c>
      <c r="K42" s="12">
        <f t="shared" ref="K42" si="17">G42*J42</f>
        <v>2355.4020000000005</v>
      </c>
      <c r="L42" s="12"/>
    </row>
    <row r="43" spans="1:12" s="3" customFormat="1" ht="22.5" customHeight="1">
      <c r="A43" s="6" t="s">
        <v>107</v>
      </c>
      <c r="B43" s="6" t="s">
        <v>18</v>
      </c>
      <c r="C43" s="6" t="s">
        <v>88</v>
      </c>
      <c r="D43" s="6" t="s">
        <v>53</v>
      </c>
      <c r="E43" s="6" t="s">
        <v>241</v>
      </c>
      <c r="F43" s="9" t="s">
        <v>62</v>
      </c>
      <c r="G43" s="12">
        <v>16</v>
      </c>
      <c r="H43" s="12">
        <v>44.59</v>
      </c>
      <c r="I43" s="12">
        <v>229.19</v>
      </c>
      <c r="J43" s="12">
        <f t="shared" ref="J43" si="18">H43+I43</f>
        <v>273.77999999999997</v>
      </c>
      <c r="K43" s="12">
        <f t="shared" ref="K43" si="19">G43*J43</f>
        <v>4380.4799999999996</v>
      </c>
      <c r="L43" s="12"/>
    </row>
    <row r="44" spans="1:12" s="3" customFormat="1" ht="22.5" customHeight="1">
      <c r="A44" s="1" t="s">
        <v>25</v>
      </c>
      <c r="B44" s="1"/>
      <c r="C44" s="1"/>
      <c r="D44" s="1" t="s">
        <v>75</v>
      </c>
      <c r="E44" s="1"/>
      <c r="F44" s="1"/>
      <c r="G44" s="8"/>
      <c r="H44" s="8"/>
      <c r="I44" s="8"/>
      <c r="J44" s="8"/>
      <c r="K44" s="8"/>
      <c r="L44" s="8">
        <f>K45</f>
        <v>17000</v>
      </c>
    </row>
    <row r="45" spans="1:12" s="3" customFormat="1" ht="36.75" customHeight="1">
      <c r="A45" s="6" t="s">
        <v>77</v>
      </c>
      <c r="B45" s="6" t="s">
        <v>111</v>
      </c>
      <c r="C45" s="6" t="s">
        <v>88</v>
      </c>
      <c r="D45" s="6" t="s">
        <v>212</v>
      </c>
      <c r="E45" s="6" t="s">
        <v>73</v>
      </c>
      <c r="F45" s="9" t="s">
        <v>62</v>
      </c>
      <c r="G45" s="12">
        <v>850</v>
      </c>
      <c r="H45" s="12">
        <v>4.9000000000000004</v>
      </c>
      <c r="I45" s="12">
        <v>15.1</v>
      </c>
      <c r="J45" s="12">
        <f t="shared" ref="J45" si="20">H45+I45</f>
        <v>20</v>
      </c>
      <c r="K45" s="12">
        <f t="shared" ref="K45" si="21">G45*J45</f>
        <v>17000</v>
      </c>
      <c r="L45" s="12"/>
    </row>
    <row r="46" spans="1:12" s="3" customFormat="1" ht="25.5" customHeight="1">
      <c r="A46" s="1" t="s">
        <v>26</v>
      </c>
      <c r="B46" s="1"/>
      <c r="C46" s="1"/>
      <c r="D46" s="1" t="s">
        <v>45</v>
      </c>
      <c r="E46" s="1"/>
      <c r="F46" s="1"/>
      <c r="G46" s="8"/>
      <c r="H46" s="8"/>
      <c r="I46" s="8"/>
      <c r="J46" s="8"/>
      <c r="K46" s="8"/>
      <c r="L46" s="8">
        <f>SUM(K47:K51)</f>
        <v>13359.386399999999</v>
      </c>
    </row>
    <row r="47" spans="1:12" s="3" customFormat="1" ht="48" customHeight="1">
      <c r="A47" s="6" t="s">
        <v>46</v>
      </c>
      <c r="B47" s="6" t="s">
        <v>231</v>
      </c>
      <c r="C47" s="6" t="s">
        <v>88</v>
      </c>
      <c r="D47" s="6" t="s">
        <v>230</v>
      </c>
      <c r="E47" s="6" t="s">
        <v>102</v>
      </c>
      <c r="F47" s="9" t="s">
        <v>63</v>
      </c>
      <c r="G47" s="12">
        <v>9.44</v>
      </c>
      <c r="H47" s="12">
        <v>0.71</v>
      </c>
      <c r="I47" s="12">
        <v>4.8099999999999996</v>
      </c>
      <c r="J47" s="12">
        <f t="shared" ref="J47" si="22">H47+I47</f>
        <v>5.52</v>
      </c>
      <c r="K47" s="12">
        <f t="shared" ref="K47" si="23">G47*J47</f>
        <v>52.108799999999995</v>
      </c>
      <c r="L47" s="12"/>
    </row>
    <row r="48" spans="1:12" s="3" customFormat="1" ht="37.5" customHeight="1">
      <c r="A48" s="6" t="s">
        <v>47</v>
      </c>
      <c r="B48" s="6" t="s">
        <v>177</v>
      </c>
      <c r="C48" s="6" t="s">
        <v>88</v>
      </c>
      <c r="D48" s="6" t="s">
        <v>269</v>
      </c>
      <c r="E48" s="6" t="s">
        <v>265</v>
      </c>
      <c r="F48" s="9" t="s">
        <v>63</v>
      </c>
      <c r="G48" s="12">
        <v>8.66</v>
      </c>
      <c r="H48" s="12">
        <v>3.39</v>
      </c>
      <c r="I48" s="12">
        <v>102.01</v>
      </c>
      <c r="J48" s="12">
        <f t="shared" ref="J48:J51" si="24">H48+I48</f>
        <v>105.4</v>
      </c>
      <c r="K48" s="12">
        <f t="shared" ref="K48:K51" si="25">G48*J48</f>
        <v>912.76400000000001</v>
      </c>
      <c r="L48" s="12"/>
    </row>
    <row r="49" spans="1:12" s="3" customFormat="1" ht="27.75" customHeight="1">
      <c r="A49" s="6" t="s">
        <v>48</v>
      </c>
      <c r="B49" s="6" t="s">
        <v>11</v>
      </c>
      <c r="C49" s="6" t="s">
        <v>181</v>
      </c>
      <c r="D49" s="6" t="s">
        <v>86</v>
      </c>
      <c r="E49" s="6" t="s">
        <v>30</v>
      </c>
      <c r="F49" s="9" t="s">
        <v>41</v>
      </c>
      <c r="G49" s="12">
        <v>24</v>
      </c>
      <c r="H49" s="12">
        <v>0</v>
      </c>
      <c r="I49" s="12">
        <v>13.6</v>
      </c>
      <c r="J49" s="12">
        <f t="shared" si="24"/>
        <v>13.6</v>
      </c>
      <c r="K49" s="12">
        <f t="shared" si="25"/>
        <v>326.39999999999998</v>
      </c>
      <c r="L49" s="12"/>
    </row>
    <row r="50" spans="1:12" s="3" customFormat="1" ht="22.5" customHeight="1">
      <c r="A50" s="6" t="s">
        <v>49</v>
      </c>
      <c r="B50" s="6" t="s">
        <v>244</v>
      </c>
      <c r="C50" s="6" t="s">
        <v>28</v>
      </c>
      <c r="D50" s="6" t="s">
        <v>262</v>
      </c>
      <c r="E50" s="6" t="s">
        <v>251</v>
      </c>
      <c r="F50" s="9" t="s">
        <v>41</v>
      </c>
      <c r="G50" s="12">
        <v>24</v>
      </c>
      <c r="H50" s="12">
        <v>2.68</v>
      </c>
      <c r="I50" s="12">
        <v>49.7</v>
      </c>
      <c r="J50" s="12">
        <f t="shared" si="24"/>
        <v>52.38</v>
      </c>
      <c r="K50" s="12">
        <f t="shared" si="25"/>
        <v>1257.1200000000001</v>
      </c>
      <c r="L50" s="12"/>
    </row>
    <row r="51" spans="1:12" s="3" customFormat="1" ht="90" customHeight="1">
      <c r="A51" s="6" t="s">
        <v>50</v>
      </c>
      <c r="B51" s="6" t="s">
        <v>234</v>
      </c>
      <c r="C51" s="6" t="s">
        <v>28</v>
      </c>
      <c r="D51" s="6" t="s">
        <v>84</v>
      </c>
      <c r="E51" s="6" t="s">
        <v>120</v>
      </c>
      <c r="F51" s="9" t="s">
        <v>62</v>
      </c>
      <c r="G51" s="12">
        <v>62.56</v>
      </c>
      <c r="H51" s="12">
        <v>31.56</v>
      </c>
      <c r="I51" s="12">
        <v>141.25</v>
      </c>
      <c r="J51" s="12">
        <f t="shared" si="24"/>
        <v>172.81</v>
      </c>
      <c r="K51" s="12">
        <f t="shared" si="25"/>
        <v>10810.9936</v>
      </c>
      <c r="L51" s="12"/>
    </row>
    <row r="52" spans="1:12" s="3" customFormat="1" ht="22.5" customHeight="1">
      <c r="A52" s="1" t="s">
        <v>27</v>
      </c>
      <c r="B52" s="1"/>
      <c r="C52" s="1"/>
      <c r="D52" s="1" t="s">
        <v>273</v>
      </c>
      <c r="E52" s="1"/>
      <c r="F52" s="1"/>
      <c r="G52" s="8"/>
      <c r="H52" s="8"/>
      <c r="I52" s="8"/>
      <c r="J52" s="8"/>
      <c r="K52" s="8"/>
      <c r="L52" s="8">
        <f>SUM(K53:K77)</f>
        <v>16595.45</v>
      </c>
    </row>
    <row r="53" spans="1:12" s="3" customFormat="1" ht="22.5" customHeight="1">
      <c r="A53" s="1" t="s">
        <v>272</v>
      </c>
      <c r="B53" s="1"/>
      <c r="C53" s="1"/>
      <c r="D53" s="1" t="s">
        <v>118</v>
      </c>
      <c r="E53" s="1"/>
      <c r="F53" s="1"/>
      <c r="G53" s="8"/>
      <c r="H53" s="8"/>
      <c r="I53" s="8"/>
      <c r="J53" s="8"/>
      <c r="K53" s="8"/>
      <c r="L53" s="8"/>
    </row>
    <row r="54" spans="1:12" s="3" customFormat="1" ht="45" customHeight="1">
      <c r="A54" s="6" t="s">
        <v>130</v>
      </c>
      <c r="B54" s="6" t="s">
        <v>174</v>
      </c>
      <c r="C54" s="6" t="s">
        <v>88</v>
      </c>
      <c r="D54" s="6" t="s">
        <v>37</v>
      </c>
      <c r="E54" s="6" t="s">
        <v>204</v>
      </c>
      <c r="F54" s="9" t="s">
        <v>34</v>
      </c>
      <c r="G54" s="12">
        <v>300</v>
      </c>
      <c r="H54" s="12">
        <v>0.68</v>
      </c>
      <c r="I54" s="12">
        <v>1.35</v>
      </c>
      <c r="J54" s="12">
        <f t="shared" ref="J54" si="26">H54+I54</f>
        <v>2.0300000000000002</v>
      </c>
      <c r="K54" s="12">
        <f t="shared" ref="K54" si="27">G54*J54</f>
        <v>609.00000000000011</v>
      </c>
      <c r="L54" s="12"/>
    </row>
    <row r="55" spans="1:12" s="3" customFormat="1" ht="45" customHeight="1">
      <c r="A55" s="6" t="s">
        <v>131</v>
      </c>
      <c r="B55" s="6" t="s">
        <v>176</v>
      </c>
      <c r="C55" s="6" t="s">
        <v>88</v>
      </c>
      <c r="D55" s="6" t="s">
        <v>105</v>
      </c>
      <c r="E55" s="6" t="s">
        <v>204</v>
      </c>
      <c r="F55" s="9" t="s">
        <v>34</v>
      </c>
      <c r="G55" s="12">
        <v>300</v>
      </c>
      <c r="H55" s="12">
        <v>0.85</v>
      </c>
      <c r="I55" s="12">
        <v>2.15</v>
      </c>
      <c r="J55" s="12">
        <f t="shared" ref="J55:J70" si="28">H55+I55</f>
        <v>3</v>
      </c>
      <c r="K55" s="12">
        <f t="shared" ref="K55:K70" si="29">G55*J55</f>
        <v>900</v>
      </c>
      <c r="L55" s="12"/>
    </row>
    <row r="56" spans="1:12" s="3" customFormat="1" ht="48" customHeight="1">
      <c r="A56" s="6" t="s">
        <v>132</v>
      </c>
      <c r="B56" s="6" t="s">
        <v>169</v>
      </c>
      <c r="C56" s="6" t="s">
        <v>28</v>
      </c>
      <c r="D56" s="6" t="s">
        <v>165</v>
      </c>
      <c r="E56" s="6" t="s">
        <v>204</v>
      </c>
      <c r="F56" s="9" t="s">
        <v>109</v>
      </c>
      <c r="G56" s="12">
        <v>2</v>
      </c>
      <c r="H56" s="12">
        <v>10.94</v>
      </c>
      <c r="I56" s="12">
        <v>16.420000000000002</v>
      </c>
      <c r="J56" s="12">
        <f t="shared" si="28"/>
        <v>27.36</v>
      </c>
      <c r="K56" s="12">
        <f t="shared" si="29"/>
        <v>54.72</v>
      </c>
      <c r="L56" s="12"/>
    </row>
    <row r="57" spans="1:12" s="3" customFormat="1" ht="22.5" customHeight="1">
      <c r="A57" s="6" t="s">
        <v>133</v>
      </c>
      <c r="B57" s="6" t="s">
        <v>254</v>
      </c>
      <c r="C57" s="6" t="s">
        <v>238</v>
      </c>
      <c r="D57" s="6" t="s">
        <v>237</v>
      </c>
      <c r="E57" s="6" t="s">
        <v>87</v>
      </c>
      <c r="F57" s="9" t="s">
        <v>109</v>
      </c>
      <c r="G57" s="12">
        <v>2</v>
      </c>
      <c r="H57" s="12">
        <v>4.49</v>
      </c>
      <c r="I57" s="12">
        <v>26.24</v>
      </c>
      <c r="J57" s="12">
        <f t="shared" si="28"/>
        <v>30.729999999999997</v>
      </c>
      <c r="K57" s="12">
        <f t="shared" si="29"/>
        <v>61.459999999999994</v>
      </c>
      <c r="L57" s="12"/>
    </row>
    <row r="58" spans="1:12" s="3" customFormat="1" ht="37.5" customHeight="1">
      <c r="A58" s="6" t="s">
        <v>134</v>
      </c>
      <c r="B58" s="6" t="s">
        <v>116</v>
      </c>
      <c r="C58" s="6" t="s">
        <v>28</v>
      </c>
      <c r="D58" s="6" t="s">
        <v>142</v>
      </c>
      <c r="E58" s="6" t="s">
        <v>204</v>
      </c>
      <c r="F58" s="9" t="s">
        <v>127</v>
      </c>
      <c r="G58" s="12">
        <v>17</v>
      </c>
      <c r="H58" s="12">
        <v>6.01</v>
      </c>
      <c r="I58" s="12">
        <v>21.31</v>
      </c>
      <c r="J58" s="12">
        <f t="shared" si="28"/>
        <v>27.32</v>
      </c>
      <c r="K58" s="12">
        <f t="shared" si="29"/>
        <v>464.44</v>
      </c>
      <c r="L58" s="12"/>
    </row>
    <row r="59" spans="1:12" s="3" customFormat="1" ht="51" customHeight="1">
      <c r="A59" s="6" t="s">
        <v>135</v>
      </c>
      <c r="B59" s="6" t="s">
        <v>143</v>
      </c>
      <c r="C59" s="6" t="s">
        <v>28</v>
      </c>
      <c r="D59" s="6" t="s">
        <v>200</v>
      </c>
      <c r="E59" s="6" t="s">
        <v>204</v>
      </c>
      <c r="F59" s="9" t="s">
        <v>250</v>
      </c>
      <c r="G59" s="12">
        <v>30</v>
      </c>
      <c r="H59" s="12">
        <v>24.97</v>
      </c>
      <c r="I59" s="12">
        <v>26.76</v>
      </c>
      <c r="J59" s="12">
        <f t="shared" si="28"/>
        <v>51.730000000000004</v>
      </c>
      <c r="K59" s="12">
        <f t="shared" si="29"/>
        <v>1551.9</v>
      </c>
      <c r="L59" s="12"/>
    </row>
    <row r="60" spans="1:12" s="3" customFormat="1" ht="22.5" customHeight="1">
      <c r="A60" s="6" t="s">
        <v>137</v>
      </c>
      <c r="B60" s="6" t="s">
        <v>208</v>
      </c>
      <c r="C60" s="6" t="s">
        <v>171</v>
      </c>
      <c r="D60" s="6" t="s">
        <v>188</v>
      </c>
      <c r="E60" s="6" t="s">
        <v>167</v>
      </c>
      <c r="F60" s="9" t="s">
        <v>144</v>
      </c>
      <c r="G60" s="12">
        <v>2</v>
      </c>
      <c r="H60" s="12">
        <v>0</v>
      </c>
      <c r="I60" s="12">
        <v>9.0500000000000007</v>
      </c>
      <c r="J60" s="12">
        <f t="shared" si="28"/>
        <v>9.0500000000000007</v>
      </c>
      <c r="K60" s="12">
        <f t="shared" si="29"/>
        <v>18.100000000000001</v>
      </c>
      <c r="L60" s="12"/>
    </row>
    <row r="61" spans="1:12" s="3" customFormat="1" ht="48" customHeight="1">
      <c r="A61" s="6" t="s">
        <v>138</v>
      </c>
      <c r="B61" s="6" t="s">
        <v>168</v>
      </c>
      <c r="C61" s="6" t="s">
        <v>28</v>
      </c>
      <c r="D61" s="6" t="s">
        <v>126</v>
      </c>
      <c r="E61" s="6" t="s">
        <v>204</v>
      </c>
      <c r="F61" s="9" t="s">
        <v>109</v>
      </c>
      <c r="G61" s="12">
        <v>1</v>
      </c>
      <c r="H61" s="12">
        <v>18.04</v>
      </c>
      <c r="I61" s="12">
        <v>32.33</v>
      </c>
      <c r="J61" s="12">
        <f t="shared" si="28"/>
        <v>50.37</v>
      </c>
      <c r="K61" s="12">
        <f t="shared" si="29"/>
        <v>50.37</v>
      </c>
      <c r="L61" s="12"/>
    </row>
    <row r="62" spans="1:12" s="3" customFormat="1" ht="27" customHeight="1">
      <c r="A62" s="6" t="s">
        <v>139</v>
      </c>
      <c r="B62" s="6" t="s">
        <v>78</v>
      </c>
      <c r="C62" s="6" t="s">
        <v>181</v>
      </c>
      <c r="D62" s="6" t="s">
        <v>266</v>
      </c>
      <c r="E62" s="6" t="s">
        <v>211</v>
      </c>
      <c r="F62" s="9" t="s">
        <v>242</v>
      </c>
      <c r="G62" s="12">
        <v>1</v>
      </c>
      <c r="H62" s="12">
        <v>13.96</v>
      </c>
      <c r="I62" s="12">
        <v>22.57</v>
      </c>
      <c r="J62" s="12">
        <f t="shared" si="28"/>
        <v>36.53</v>
      </c>
      <c r="K62" s="12">
        <f t="shared" si="29"/>
        <v>36.53</v>
      </c>
      <c r="L62" s="12"/>
    </row>
    <row r="63" spans="1:12" s="3" customFormat="1" ht="43.5" customHeight="1">
      <c r="A63" s="6" t="s">
        <v>146</v>
      </c>
      <c r="B63" s="6" t="s">
        <v>239</v>
      </c>
      <c r="C63" s="6" t="s">
        <v>28</v>
      </c>
      <c r="D63" s="6" t="s">
        <v>187</v>
      </c>
      <c r="E63" s="6" t="s">
        <v>204</v>
      </c>
      <c r="F63" s="9" t="s">
        <v>255</v>
      </c>
      <c r="G63" s="12">
        <v>12</v>
      </c>
      <c r="H63" s="12">
        <v>10.94</v>
      </c>
      <c r="I63" s="12">
        <v>18.739999999999998</v>
      </c>
      <c r="J63" s="12">
        <f t="shared" si="28"/>
        <v>29.68</v>
      </c>
      <c r="K63" s="12">
        <f t="shared" si="29"/>
        <v>356.15999999999997</v>
      </c>
      <c r="L63" s="12"/>
    </row>
    <row r="64" spans="1:12" s="3" customFormat="1" ht="37.5" customHeight="1">
      <c r="A64" s="6" t="s">
        <v>147</v>
      </c>
      <c r="B64" s="6" t="s">
        <v>32</v>
      </c>
      <c r="C64" s="6" t="s">
        <v>88</v>
      </c>
      <c r="D64" s="6" t="s">
        <v>172</v>
      </c>
      <c r="E64" s="6" t="s">
        <v>204</v>
      </c>
      <c r="F64" s="9" t="s">
        <v>127</v>
      </c>
      <c r="G64" s="12">
        <v>4</v>
      </c>
      <c r="H64" s="12">
        <v>1.89</v>
      </c>
      <c r="I64" s="12">
        <v>10.97</v>
      </c>
      <c r="J64" s="12">
        <f t="shared" si="28"/>
        <v>12.860000000000001</v>
      </c>
      <c r="K64" s="12">
        <f t="shared" si="29"/>
        <v>51.440000000000005</v>
      </c>
      <c r="L64" s="12"/>
    </row>
    <row r="65" spans="1:12" s="3" customFormat="1" ht="69.75" customHeight="1">
      <c r="A65" s="6" t="s">
        <v>149</v>
      </c>
      <c r="B65" s="6" t="s">
        <v>203</v>
      </c>
      <c r="C65" s="6" t="s">
        <v>28</v>
      </c>
      <c r="D65" s="6" t="s">
        <v>125</v>
      </c>
      <c r="E65" s="6" t="s">
        <v>204</v>
      </c>
      <c r="F65" s="9" t="s">
        <v>41</v>
      </c>
      <c r="G65" s="12">
        <v>8</v>
      </c>
      <c r="H65" s="12">
        <v>26.21</v>
      </c>
      <c r="I65" s="12">
        <v>63.5</v>
      </c>
      <c r="J65" s="12">
        <f t="shared" si="28"/>
        <v>89.710000000000008</v>
      </c>
      <c r="K65" s="12">
        <f t="shared" si="29"/>
        <v>717.68000000000006</v>
      </c>
      <c r="L65" s="12"/>
    </row>
    <row r="66" spans="1:12" s="3" customFormat="1" ht="50.25" customHeight="1">
      <c r="A66" s="6" t="s">
        <v>151</v>
      </c>
      <c r="B66" s="6" t="s">
        <v>207</v>
      </c>
      <c r="C66" s="6" t="s">
        <v>28</v>
      </c>
      <c r="D66" s="6" t="s">
        <v>70</v>
      </c>
      <c r="E66" s="6" t="s">
        <v>204</v>
      </c>
      <c r="F66" s="9" t="s">
        <v>41</v>
      </c>
      <c r="G66" s="12">
        <v>12</v>
      </c>
      <c r="H66" s="12">
        <v>28.76</v>
      </c>
      <c r="I66" s="12">
        <v>97.69</v>
      </c>
      <c r="J66" s="12">
        <f t="shared" si="28"/>
        <v>126.45</v>
      </c>
      <c r="K66" s="12">
        <f t="shared" si="29"/>
        <v>1517.4</v>
      </c>
      <c r="L66" s="12"/>
    </row>
    <row r="67" spans="1:12" s="3" customFormat="1" ht="52.5" customHeight="1">
      <c r="A67" s="6" t="s">
        <v>152</v>
      </c>
      <c r="B67" s="6" t="s">
        <v>202</v>
      </c>
      <c r="C67" s="6" t="s">
        <v>28</v>
      </c>
      <c r="D67" s="6" t="s">
        <v>8</v>
      </c>
      <c r="E67" s="6" t="s">
        <v>204</v>
      </c>
      <c r="F67" s="9" t="s">
        <v>41</v>
      </c>
      <c r="G67" s="12">
        <v>4</v>
      </c>
      <c r="H67" s="12">
        <v>26.21</v>
      </c>
      <c r="I67" s="12">
        <v>53.67</v>
      </c>
      <c r="J67" s="12">
        <f t="shared" si="28"/>
        <v>79.88</v>
      </c>
      <c r="K67" s="12">
        <f t="shared" si="29"/>
        <v>319.52</v>
      </c>
      <c r="L67" s="12"/>
    </row>
    <row r="68" spans="1:12" s="3" customFormat="1" ht="114.75" customHeight="1">
      <c r="A68" s="6" t="s">
        <v>154</v>
      </c>
      <c r="B68" s="6" t="s">
        <v>264</v>
      </c>
      <c r="C68" s="6" t="s">
        <v>28</v>
      </c>
      <c r="D68" s="6" t="s">
        <v>196</v>
      </c>
      <c r="E68" s="6" t="s">
        <v>184</v>
      </c>
      <c r="F68" s="9" t="s">
        <v>109</v>
      </c>
      <c r="G68" s="12">
        <v>4</v>
      </c>
      <c r="H68" s="12">
        <v>29.94</v>
      </c>
      <c r="I68" s="12">
        <v>206.44</v>
      </c>
      <c r="J68" s="12">
        <f t="shared" si="28"/>
        <v>236.38</v>
      </c>
      <c r="K68" s="12">
        <f t="shared" si="29"/>
        <v>945.52</v>
      </c>
      <c r="L68" s="12"/>
    </row>
    <row r="69" spans="1:12" s="3" customFormat="1" ht="22.5" customHeight="1">
      <c r="A69" s="6" t="s">
        <v>155</v>
      </c>
      <c r="B69" s="6" t="s">
        <v>68</v>
      </c>
      <c r="C69" s="6" t="s">
        <v>117</v>
      </c>
      <c r="D69" s="6" t="s">
        <v>173</v>
      </c>
      <c r="E69" s="6" t="s">
        <v>117</v>
      </c>
      <c r="F69" s="9" t="s">
        <v>127</v>
      </c>
      <c r="G69" s="12">
        <v>1</v>
      </c>
      <c r="H69" s="12">
        <v>26.74</v>
      </c>
      <c r="I69" s="12">
        <v>35.81</v>
      </c>
      <c r="J69" s="12">
        <f t="shared" si="28"/>
        <v>62.55</v>
      </c>
      <c r="K69" s="12">
        <f t="shared" si="29"/>
        <v>62.55</v>
      </c>
      <c r="L69" s="12"/>
    </row>
    <row r="70" spans="1:12" s="3" customFormat="1" ht="45.75" customHeight="1">
      <c r="A70" s="6" t="s">
        <v>156</v>
      </c>
      <c r="B70" s="6" t="s">
        <v>221</v>
      </c>
      <c r="C70" s="6" t="s">
        <v>28</v>
      </c>
      <c r="D70" s="6" t="s">
        <v>240</v>
      </c>
      <c r="E70" s="6" t="s">
        <v>204</v>
      </c>
      <c r="F70" s="9" t="s">
        <v>109</v>
      </c>
      <c r="G70" s="12">
        <v>10</v>
      </c>
      <c r="H70" s="12">
        <v>57.52</v>
      </c>
      <c r="I70" s="12">
        <v>463.89</v>
      </c>
      <c r="J70" s="12">
        <f t="shared" si="28"/>
        <v>521.41</v>
      </c>
      <c r="K70" s="12">
        <f t="shared" si="29"/>
        <v>5214.0999999999995</v>
      </c>
      <c r="L70" s="12"/>
    </row>
    <row r="71" spans="1:12" s="3" customFormat="1" ht="22.5" customHeight="1">
      <c r="A71" s="1" t="s">
        <v>0</v>
      </c>
      <c r="B71" s="1"/>
      <c r="C71" s="1"/>
      <c r="D71" s="1" t="s">
        <v>123</v>
      </c>
      <c r="E71" s="1"/>
      <c r="F71" s="1"/>
      <c r="G71" s="8"/>
      <c r="H71" s="8"/>
      <c r="I71" s="8"/>
      <c r="J71" s="8"/>
      <c r="K71" s="8"/>
      <c r="L71" s="8"/>
    </row>
    <row r="72" spans="1:12" s="3" customFormat="1" ht="27" customHeight="1">
      <c r="A72" s="6" t="s">
        <v>94</v>
      </c>
      <c r="B72" s="6" t="s">
        <v>101</v>
      </c>
      <c r="C72" s="6" t="s">
        <v>112</v>
      </c>
      <c r="D72" s="6" t="s">
        <v>170</v>
      </c>
      <c r="E72" s="6" t="s">
        <v>112</v>
      </c>
      <c r="F72" s="9" t="s">
        <v>34</v>
      </c>
      <c r="G72" s="12">
        <v>90</v>
      </c>
      <c r="H72" s="12">
        <v>8.36</v>
      </c>
      <c r="I72" s="12">
        <v>12.99</v>
      </c>
      <c r="J72" s="12">
        <f t="shared" ref="J72" si="30">H72+I72</f>
        <v>21.35</v>
      </c>
      <c r="K72" s="12">
        <f t="shared" ref="K72" si="31">G72*J72</f>
        <v>1921.5000000000002</v>
      </c>
      <c r="L72" s="12"/>
    </row>
    <row r="73" spans="1:12" s="3" customFormat="1" ht="37.5" customHeight="1">
      <c r="A73" s="6" t="s">
        <v>95</v>
      </c>
      <c r="B73" s="6" t="s">
        <v>189</v>
      </c>
      <c r="C73" s="6" t="s">
        <v>88</v>
      </c>
      <c r="D73" s="6" t="s">
        <v>232</v>
      </c>
      <c r="E73" s="6" t="s">
        <v>253</v>
      </c>
      <c r="F73" s="9" t="s">
        <v>127</v>
      </c>
      <c r="G73" s="12">
        <v>1</v>
      </c>
      <c r="H73" s="12">
        <v>6.11</v>
      </c>
      <c r="I73" s="12">
        <v>17.47</v>
      </c>
      <c r="J73" s="12">
        <f t="shared" ref="J73:J77" si="32">H73+I73</f>
        <v>23.58</v>
      </c>
      <c r="K73" s="12">
        <f t="shared" ref="K73:K77" si="33">G73*J73</f>
        <v>23.58</v>
      </c>
      <c r="L73" s="12"/>
    </row>
    <row r="74" spans="1:12" s="3" customFormat="1" ht="23.25" customHeight="1">
      <c r="A74" s="6" t="s">
        <v>96</v>
      </c>
      <c r="B74" s="6" t="s">
        <v>259</v>
      </c>
      <c r="C74" s="6" t="s">
        <v>117</v>
      </c>
      <c r="D74" s="6" t="s">
        <v>206</v>
      </c>
      <c r="E74" s="6" t="s">
        <v>117</v>
      </c>
      <c r="F74" s="9" t="s">
        <v>127</v>
      </c>
      <c r="G74" s="12">
        <v>1</v>
      </c>
      <c r="H74" s="12">
        <v>0.88</v>
      </c>
      <c r="I74" s="12">
        <v>5</v>
      </c>
      <c r="J74" s="12">
        <f t="shared" si="32"/>
        <v>5.88</v>
      </c>
      <c r="K74" s="12">
        <f t="shared" si="33"/>
        <v>5.88</v>
      </c>
      <c r="L74" s="12"/>
    </row>
    <row r="75" spans="1:12" s="3" customFormat="1" ht="49.5" customHeight="1">
      <c r="A75" s="6" t="s">
        <v>97</v>
      </c>
      <c r="B75" s="6" t="s">
        <v>80</v>
      </c>
      <c r="C75" s="6" t="s">
        <v>171</v>
      </c>
      <c r="D75" s="6" t="s">
        <v>2</v>
      </c>
      <c r="E75" s="6" t="s">
        <v>128</v>
      </c>
      <c r="F75" s="9" t="s">
        <v>109</v>
      </c>
      <c r="G75" s="12">
        <v>16</v>
      </c>
      <c r="H75" s="12">
        <v>2.91</v>
      </c>
      <c r="I75" s="12">
        <v>3.77</v>
      </c>
      <c r="J75" s="12">
        <f t="shared" si="32"/>
        <v>6.68</v>
      </c>
      <c r="K75" s="12">
        <f t="shared" si="33"/>
        <v>106.88</v>
      </c>
      <c r="L75" s="12"/>
    </row>
    <row r="76" spans="1:12" s="3" customFormat="1" ht="26.25" customHeight="1">
      <c r="A76" s="6" t="s">
        <v>98</v>
      </c>
      <c r="B76" s="6" t="s">
        <v>227</v>
      </c>
      <c r="C76" s="6" t="s">
        <v>88</v>
      </c>
      <c r="D76" s="6" t="s">
        <v>270</v>
      </c>
      <c r="E76" s="6" t="s">
        <v>204</v>
      </c>
      <c r="F76" s="9" t="s">
        <v>127</v>
      </c>
      <c r="G76" s="12">
        <v>16</v>
      </c>
      <c r="H76" s="12">
        <v>7.27</v>
      </c>
      <c r="I76" s="12">
        <v>48</v>
      </c>
      <c r="J76" s="12">
        <f t="shared" si="32"/>
        <v>55.269999999999996</v>
      </c>
      <c r="K76" s="12">
        <f t="shared" si="33"/>
        <v>884.31999999999994</v>
      </c>
      <c r="L76" s="12"/>
    </row>
    <row r="77" spans="1:12" s="3" customFormat="1" ht="22.5" customHeight="1">
      <c r="A77" s="6" t="s">
        <v>99</v>
      </c>
      <c r="B77" s="6" t="s">
        <v>100</v>
      </c>
      <c r="C77" s="6" t="s">
        <v>51</v>
      </c>
      <c r="D77" s="6" t="s">
        <v>136</v>
      </c>
      <c r="E77" s="6" t="s">
        <v>51</v>
      </c>
      <c r="F77" s="9" t="s">
        <v>127</v>
      </c>
      <c r="G77" s="12">
        <v>16</v>
      </c>
      <c r="H77" s="12">
        <v>2.25</v>
      </c>
      <c r="I77" s="12">
        <v>42.9</v>
      </c>
      <c r="J77" s="12">
        <f t="shared" si="32"/>
        <v>45.15</v>
      </c>
      <c r="K77" s="12">
        <f t="shared" si="33"/>
        <v>722.4</v>
      </c>
      <c r="L77" s="12"/>
    </row>
    <row r="78" spans="1:12" s="3" customFormat="1" ht="22.5" customHeight="1">
      <c r="A78" s="1" t="s">
        <v>114</v>
      </c>
      <c r="B78" s="1"/>
      <c r="C78" s="1"/>
      <c r="D78" s="1" t="s">
        <v>5</v>
      </c>
      <c r="E78" s="1"/>
      <c r="F78" s="1"/>
      <c r="G78" s="8"/>
      <c r="H78" s="8"/>
      <c r="I78" s="8"/>
      <c r="J78" s="8"/>
      <c r="K78" s="8"/>
      <c r="L78" s="8">
        <f>K79</f>
        <v>214.4</v>
      </c>
    </row>
    <row r="79" spans="1:12" s="3" customFormat="1" ht="22.5" customHeight="1">
      <c r="A79" s="6" t="s">
        <v>180</v>
      </c>
      <c r="B79" s="6" t="s">
        <v>59</v>
      </c>
      <c r="C79" s="6" t="s">
        <v>88</v>
      </c>
      <c r="D79" s="6" t="s">
        <v>58</v>
      </c>
      <c r="E79" s="6" t="s">
        <v>82</v>
      </c>
      <c r="F79" s="9" t="s">
        <v>62</v>
      </c>
      <c r="G79" s="12">
        <v>80</v>
      </c>
      <c r="H79" s="12">
        <v>1.82</v>
      </c>
      <c r="I79" s="12">
        <v>0.86</v>
      </c>
      <c r="J79" s="12">
        <f t="shared" ref="J79" si="34">H79+I79</f>
        <v>2.68</v>
      </c>
      <c r="K79" s="12">
        <f t="shared" ref="K79" si="35">G79*J79</f>
        <v>214.4</v>
      </c>
      <c r="L79" s="12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 t="s">
        <v>186</v>
      </c>
      <c r="K80" s="14"/>
      <c r="L80" s="14">
        <f>SUM(L6:L78)</f>
        <v>206073.90100000001</v>
      </c>
    </row>
    <row r="81" spans="1:12">
      <c r="A81" s="7"/>
      <c r="B81" s="7"/>
      <c r="C81" s="7"/>
      <c r="D81" s="7"/>
      <c r="E81" s="7"/>
      <c r="F81" s="7"/>
      <c r="G81" s="7"/>
      <c r="H81" s="7"/>
      <c r="I81" s="7"/>
      <c r="J81" s="56"/>
      <c r="K81" s="56"/>
      <c r="L81" s="13"/>
    </row>
    <row r="82" spans="1:12">
      <c r="A82" s="7"/>
      <c r="B82" s="7"/>
      <c r="C82" s="7"/>
      <c r="D82" s="7"/>
      <c r="E82" s="7"/>
      <c r="F82" s="7"/>
      <c r="G82" s="7"/>
      <c r="H82" s="7"/>
      <c r="I82" s="7"/>
      <c r="J82" s="56"/>
      <c r="K82" s="56"/>
      <c r="L82" s="13"/>
    </row>
    <row r="83" spans="1:12" ht="15" customHeight="1">
      <c r="A83" s="15"/>
      <c r="B83" s="16"/>
      <c r="C83" s="17" t="s">
        <v>274</v>
      </c>
      <c r="D83" s="18"/>
      <c r="E83" s="16"/>
      <c r="F83" s="19"/>
      <c r="G83" s="19"/>
      <c r="H83" s="20"/>
    </row>
    <row r="84" spans="1:12" ht="26.25" customHeight="1">
      <c r="A84" s="21" t="s">
        <v>275</v>
      </c>
      <c r="B84" s="80" t="s">
        <v>276</v>
      </c>
      <c r="C84" s="81"/>
      <c r="D84" s="22" t="s">
        <v>277</v>
      </c>
      <c r="E84" s="22" t="s">
        <v>278</v>
      </c>
      <c r="F84" s="19"/>
      <c r="G84" s="19"/>
      <c r="H84" s="20"/>
    </row>
    <row r="85" spans="1:12" ht="15" customHeight="1">
      <c r="A85" s="23">
        <v>1</v>
      </c>
      <c r="B85" s="82" t="s">
        <v>279</v>
      </c>
      <c r="C85" s="83"/>
      <c r="D85" s="24" t="s">
        <v>280</v>
      </c>
      <c r="E85" s="25">
        <v>4.68</v>
      </c>
      <c r="F85" s="19"/>
      <c r="G85" s="19"/>
      <c r="H85" s="20"/>
    </row>
    <row r="86" spans="1:12" ht="15" customHeight="1">
      <c r="A86" s="23">
        <v>2</v>
      </c>
      <c r="B86" s="82" t="s">
        <v>281</v>
      </c>
      <c r="C86" s="83"/>
      <c r="D86" s="24" t="s">
        <v>282</v>
      </c>
      <c r="E86" s="25">
        <v>0.4</v>
      </c>
      <c r="F86" s="19"/>
      <c r="G86" s="19"/>
      <c r="H86" s="20"/>
    </row>
    <row r="87" spans="1:12" ht="15" customHeight="1">
      <c r="A87" s="23">
        <v>3</v>
      </c>
      <c r="B87" s="82" t="s">
        <v>283</v>
      </c>
      <c r="C87" s="83"/>
      <c r="D87" s="24" t="s">
        <v>284</v>
      </c>
      <c r="E87" s="25">
        <v>1.27</v>
      </c>
      <c r="F87" s="19"/>
      <c r="G87" s="19"/>
      <c r="H87" s="20"/>
    </row>
    <row r="88" spans="1:12" ht="15" customHeight="1">
      <c r="A88" s="23">
        <v>4</v>
      </c>
      <c r="B88" s="82" t="s">
        <v>285</v>
      </c>
      <c r="C88" s="83"/>
      <c r="D88" s="24" t="s">
        <v>286</v>
      </c>
      <c r="E88" s="25">
        <v>0.4</v>
      </c>
      <c r="F88" s="19"/>
      <c r="G88" s="19"/>
      <c r="H88" s="20"/>
    </row>
    <row r="89" spans="1:12" ht="15" customHeight="1">
      <c r="A89" s="23">
        <v>5</v>
      </c>
      <c r="B89" s="82" t="s">
        <v>287</v>
      </c>
      <c r="C89" s="83"/>
      <c r="D89" s="24" t="s">
        <v>288</v>
      </c>
      <c r="E89" s="25">
        <v>1.23</v>
      </c>
      <c r="F89" s="19"/>
      <c r="G89" s="19"/>
      <c r="H89" s="20"/>
    </row>
    <row r="90" spans="1:12" ht="15" customHeight="1">
      <c r="A90" s="23">
        <v>6</v>
      </c>
      <c r="B90" s="82" t="s">
        <v>289</v>
      </c>
      <c r="C90" s="83"/>
      <c r="D90" s="24" t="s">
        <v>290</v>
      </c>
      <c r="E90" s="25">
        <v>7.4</v>
      </c>
      <c r="F90" s="19"/>
      <c r="G90" s="19"/>
      <c r="H90" s="20"/>
    </row>
    <row r="91" spans="1:12" ht="15" customHeight="1">
      <c r="A91" s="23">
        <v>7</v>
      </c>
      <c r="B91" s="82" t="s">
        <v>291</v>
      </c>
      <c r="C91" s="83"/>
      <c r="D91" s="57" t="s">
        <v>292</v>
      </c>
      <c r="E91" s="25">
        <v>3</v>
      </c>
      <c r="F91" s="19"/>
      <c r="G91" s="19"/>
      <c r="H91" s="20"/>
    </row>
    <row r="92" spans="1:12" ht="15" customHeight="1">
      <c r="A92" s="23">
        <v>8</v>
      </c>
      <c r="B92" s="82" t="s">
        <v>293</v>
      </c>
      <c r="C92" s="83"/>
      <c r="D92" s="58"/>
      <c r="E92" s="25">
        <v>0.65</v>
      </c>
      <c r="F92" s="19"/>
      <c r="G92" s="19"/>
      <c r="H92" s="20"/>
    </row>
    <row r="93" spans="1:12">
      <c r="A93" s="23">
        <v>9</v>
      </c>
      <c r="B93" s="82" t="s">
        <v>294</v>
      </c>
      <c r="C93" s="83"/>
      <c r="D93" s="59"/>
      <c r="E93" s="25">
        <v>3.5</v>
      </c>
      <c r="F93" s="19"/>
      <c r="G93" s="19"/>
      <c r="H93" s="20"/>
    </row>
    <row r="94" spans="1:12">
      <c r="A94" s="23"/>
      <c r="B94" s="84" t="s">
        <v>295</v>
      </c>
      <c r="C94" s="85"/>
      <c r="D94" s="26"/>
      <c r="E94" s="27">
        <f>((((1+(E85+E86+E87+E88)/100)*(1+E89/100)*(1+E90/100))/(1-(E91+E92+E93)/100))-1)*100</f>
        <v>24.996972374798034</v>
      </c>
      <c r="F94" s="19"/>
      <c r="G94" s="19"/>
      <c r="H94" s="20"/>
    </row>
    <row r="95" spans="1:12" ht="33.75" customHeight="1">
      <c r="A95" s="60" t="s">
        <v>296</v>
      </c>
      <c r="B95" s="60"/>
      <c r="C95" s="60"/>
      <c r="D95" s="60"/>
      <c r="E95" s="28"/>
      <c r="F95" s="19"/>
      <c r="G95" s="19"/>
      <c r="H95" s="19"/>
    </row>
    <row r="96" spans="1:12">
      <c r="A96" s="7"/>
      <c r="B96" s="7"/>
      <c r="C96" s="7"/>
      <c r="D96" s="7"/>
      <c r="E96" s="7"/>
      <c r="F96" s="7"/>
      <c r="G96" s="7"/>
      <c r="H96" s="7"/>
      <c r="I96" s="7"/>
      <c r="J96" s="56"/>
      <c r="K96" s="56"/>
      <c r="L96" s="13"/>
    </row>
    <row r="97" spans="1:12" ht="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 ht="39.950000000000003" customHeight="1">
      <c r="A98" s="55" t="s">
        <v>308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</row>
  </sheetData>
  <mergeCells count="32">
    <mergeCell ref="B94:C94"/>
    <mergeCell ref="A1:D1"/>
    <mergeCell ref="H1:L1"/>
    <mergeCell ref="A2:D2"/>
    <mergeCell ref="H2:L2"/>
    <mergeCell ref="E2:F2"/>
    <mergeCell ref="A3:L3"/>
    <mergeCell ref="A4:A5"/>
    <mergeCell ref="B4:B5"/>
    <mergeCell ref="C4:C5"/>
    <mergeCell ref="D4:D5"/>
    <mergeCell ref="E4:E5"/>
    <mergeCell ref="F4:F5"/>
    <mergeCell ref="G4:G5"/>
    <mergeCell ref="H4:J4"/>
    <mergeCell ref="K4:L4"/>
    <mergeCell ref="A98:L98"/>
    <mergeCell ref="J81:K81"/>
    <mergeCell ref="J82:K82"/>
    <mergeCell ref="J96:K96"/>
    <mergeCell ref="D91:D93"/>
    <mergeCell ref="A95:D95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view="pageBreakPreview" zoomScale="115" zoomScaleNormal="100" zoomScaleSheetLayoutView="115" workbookViewId="0">
      <selection activeCell="C12" sqref="C12"/>
    </sheetView>
  </sheetViews>
  <sheetFormatPr defaultRowHeight="12.75"/>
  <cols>
    <col min="1" max="1" width="2.7109375" style="48" customWidth="1"/>
    <col min="2" max="2" width="26.85546875" style="49" customWidth="1"/>
    <col min="3" max="3" width="9" style="50" customWidth="1"/>
    <col min="4" max="4" width="9.28515625" style="48" customWidth="1"/>
    <col min="5" max="5" width="9.140625" style="48"/>
    <col min="6" max="6" width="10.7109375" style="42" customWidth="1"/>
    <col min="7" max="7" width="11.7109375" style="46" customWidth="1"/>
    <col min="8" max="8" width="11.5703125" style="46" bestFit="1" customWidth="1"/>
    <col min="9" max="16384" width="9.140625" style="46"/>
  </cols>
  <sheetData>
    <row r="1" spans="1:6" s="29" customFormat="1" ht="15.75" customHeight="1">
      <c r="A1" s="75" t="s">
        <v>298</v>
      </c>
      <c r="B1" s="76"/>
      <c r="C1" s="76"/>
      <c r="D1" s="76"/>
      <c r="E1" s="76"/>
      <c r="F1" s="77"/>
    </row>
    <row r="2" spans="1:6" s="29" customFormat="1" ht="15" customHeight="1">
      <c r="A2" s="78"/>
      <c r="B2" s="79"/>
      <c r="C2" s="79"/>
      <c r="D2" s="79"/>
      <c r="E2" s="79"/>
      <c r="F2" s="51"/>
    </row>
    <row r="3" spans="1:6" s="33" customFormat="1" ht="18" customHeight="1">
      <c r="A3" s="30" t="s">
        <v>299</v>
      </c>
      <c r="B3" s="31" t="s">
        <v>300</v>
      </c>
      <c r="C3" s="31" t="s">
        <v>301</v>
      </c>
      <c r="D3" s="31" t="s">
        <v>302</v>
      </c>
      <c r="E3" s="31" t="s">
        <v>303</v>
      </c>
      <c r="F3" s="32" t="s">
        <v>295</v>
      </c>
    </row>
    <row r="4" spans="1:6" s="35" customFormat="1" ht="17.25" customHeight="1">
      <c r="A4" s="73">
        <v>1</v>
      </c>
      <c r="B4" s="74" t="str">
        <f>ORÇAMENTO!D6</f>
        <v>SERVIÇOS PRELIMINARES</v>
      </c>
      <c r="C4" s="34">
        <v>0.35</v>
      </c>
      <c r="D4" s="34">
        <v>0.35</v>
      </c>
      <c r="E4" s="34">
        <v>0.3</v>
      </c>
      <c r="F4" s="34">
        <f>SUM(C4:E4)</f>
        <v>1</v>
      </c>
    </row>
    <row r="5" spans="1:6" s="35" customFormat="1" ht="18" customHeight="1">
      <c r="A5" s="73"/>
      <c r="B5" s="74"/>
      <c r="C5" s="36">
        <f>C4*$F$5</f>
        <v>14983.548999999999</v>
      </c>
      <c r="D5" s="36">
        <f>D4*$F$5</f>
        <v>14983.548999999999</v>
      </c>
      <c r="E5" s="36">
        <f>E4*$F$5</f>
        <v>12843.041999999999</v>
      </c>
      <c r="F5" s="37">
        <f>ORÇAMENTO!L6</f>
        <v>42810.14</v>
      </c>
    </row>
    <row r="6" spans="1:6" s="35" customFormat="1" ht="14.25" customHeight="1">
      <c r="A6" s="73">
        <v>2</v>
      </c>
      <c r="B6" s="74" t="str">
        <f>ORÇAMENTO!D16</f>
        <v>MOVIMENTAÇÃO DE TERRA</v>
      </c>
      <c r="C6" s="34">
        <v>1</v>
      </c>
      <c r="D6" s="34">
        <v>0</v>
      </c>
      <c r="E6" s="34">
        <v>0</v>
      </c>
      <c r="F6" s="34">
        <f>SUM(C6:E6)</f>
        <v>1</v>
      </c>
    </row>
    <row r="7" spans="1:6" s="35" customFormat="1" ht="14.25" customHeight="1">
      <c r="A7" s="73"/>
      <c r="B7" s="74"/>
      <c r="C7" s="36">
        <f>C6*$F$7</f>
        <v>388.80419999999998</v>
      </c>
      <c r="D7" s="36">
        <f>D6*$F$7</f>
        <v>0</v>
      </c>
      <c r="E7" s="36">
        <f>E6*$F$7</f>
        <v>0</v>
      </c>
      <c r="F7" s="37">
        <f>ORÇAMENTO!L16</f>
        <v>388.80419999999998</v>
      </c>
    </row>
    <row r="8" spans="1:6" s="38" customFormat="1" ht="18" customHeight="1">
      <c r="A8" s="73">
        <v>3</v>
      </c>
      <c r="B8" s="74" t="str">
        <f>ORÇAMENTO!D19</f>
        <v>FUNDAÇÕES</v>
      </c>
      <c r="C8" s="34">
        <v>1</v>
      </c>
      <c r="D8" s="34">
        <v>0</v>
      </c>
      <c r="E8" s="34">
        <v>0</v>
      </c>
      <c r="F8" s="34">
        <f>SUM(C8:E8)</f>
        <v>1</v>
      </c>
    </row>
    <row r="9" spans="1:6" s="38" customFormat="1" ht="16.5" customHeight="1">
      <c r="A9" s="73"/>
      <c r="B9" s="74"/>
      <c r="C9" s="36">
        <f>C8*$F$9</f>
        <v>15492.808400000002</v>
      </c>
      <c r="D9" s="36">
        <f>D8*$F$9</f>
        <v>0</v>
      </c>
      <c r="E9" s="36">
        <f>E8*$F$9</f>
        <v>0</v>
      </c>
      <c r="F9" s="37">
        <f>ORÇAMENTO!L19</f>
        <v>15492.808400000002</v>
      </c>
    </row>
    <row r="10" spans="1:6" s="38" customFormat="1" ht="16.5" customHeight="1">
      <c r="A10" s="73">
        <v>4</v>
      </c>
      <c r="B10" s="74" t="str">
        <f>ORÇAMENTO!D27</f>
        <v>ESTRUTURA METÁLICA E COBERTURA</v>
      </c>
      <c r="C10" s="34">
        <v>0.2</v>
      </c>
      <c r="D10" s="34">
        <v>0.6</v>
      </c>
      <c r="E10" s="34">
        <v>0.2</v>
      </c>
      <c r="F10" s="34">
        <f>SUM(D10:E10)</f>
        <v>0.8</v>
      </c>
    </row>
    <row r="11" spans="1:6" s="38" customFormat="1" ht="15.75" customHeight="1">
      <c r="A11" s="73"/>
      <c r="B11" s="74"/>
      <c r="C11" s="36">
        <f>C10*$F$11</f>
        <v>17023.274000000001</v>
      </c>
      <c r="D11" s="36">
        <f>D10*$F$11</f>
        <v>51069.821999999993</v>
      </c>
      <c r="E11" s="36">
        <f>E10*$F$11</f>
        <v>17023.274000000001</v>
      </c>
      <c r="F11" s="37">
        <f>ORÇAMENTO!L27</f>
        <v>85116.37</v>
      </c>
    </row>
    <row r="12" spans="1:6" s="38" customFormat="1" ht="15" customHeight="1">
      <c r="A12" s="73">
        <v>5</v>
      </c>
      <c r="B12" s="74" t="str">
        <f>ORÇAMENTO!D33</f>
        <v>DRENAGEM PLUVIAL</v>
      </c>
      <c r="C12" s="34">
        <v>0</v>
      </c>
      <c r="D12" s="34">
        <v>0.5</v>
      </c>
      <c r="E12" s="34">
        <v>0.5</v>
      </c>
      <c r="F12" s="34">
        <f>SUM(C12:E12)</f>
        <v>1</v>
      </c>
    </row>
    <row r="13" spans="1:6" s="38" customFormat="1" ht="15.75" customHeight="1">
      <c r="A13" s="73"/>
      <c r="B13" s="74"/>
      <c r="C13" s="36">
        <f>C12*$F$13</f>
        <v>0</v>
      </c>
      <c r="D13" s="36">
        <f>D12*$F$13</f>
        <v>4180.33</v>
      </c>
      <c r="E13" s="36">
        <f>E12*$F$13</f>
        <v>4180.33</v>
      </c>
      <c r="F13" s="37">
        <f>ORÇAMENTO!L33</f>
        <v>8360.66</v>
      </c>
    </row>
    <row r="14" spans="1:6" s="38" customFormat="1" ht="15.75" customHeight="1">
      <c r="A14" s="73">
        <v>6</v>
      </c>
      <c r="B14" s="74" t="str">
        <f>ORÇAMENTO!D41</f>
        <v>PORTAS E PORTÕES</v>
      </c>
      <c r="C14" s="34">
        <v>0</v>
      </c>
      <c r="D14" s="34">
        <v>0</v>
      </c>
      <c r="E14" s="34">
        <v>1</v>
      </c>
      <c r="F14" s="34">
        <f>SUM(C14:E14)</f>
        <v>1</v>
      </c>
    </row>
    <row r="15" spans="1:6" s="38" customFormat="1" ht="15.75" customHeight="1">
      <c r="A15" s="73"/>
      <c r="B15" s="74"/>
      <c r="C15" s="36">
        <f>C14*$F$15</f>
        <v>0</v>
      </c>
      <c r="D15" s="36">
        <f>D14*$F$15</f>
        <v>0</v>
      </c>
      <c r="E15" s="36">
        <f>E14*$F$15</f>
        <v>6735.8819999999996</v>
      </c>
      <c r="F15" s="37">
        <f>ORÇAMENTO!L41</f>
        <v>6735.8819999999996</v>
      </c>
    </row>
    <row r="16" spans="1:6" s="38" customFormat="1" ht="14.25" customHeight="1">
      <c r="A16" s="73">
        <v>7</v>
      </c>
      <c r="B16" s="74" t="str">
        <f>ORÇAMENTO!D44</f>
        <v>PINTURA</v>
      </c>
      <c r="C16" s="34">
        <v>0</v>
      </c>
      <c r="D16" s="34">
        <v>0.3</v>
      </c>
      <c r="E16" s="34">
        <v>0.7</v>
      </c>
      <c r="F16" s="39">
        <f>SUM(C16:E16)</f>
        <v>1</v>
      </c>
    </row>
    <row r="17" spans="1:8" s="38" customFormat="1" ht="15.75" customHeight="1">
      <c r="A17" s="73"/>
      <c r="B17" s="74"/>
      <c r="C17" s="36">
        <f>C16*$F$17</f>
        <v>0</v>
      </c>
      <c r="D17" s="36">
        <f>D16*$F$17</f>
        <v>5100</v>
      </c>
      <c r="E17" s="36">
        <f>E16*$F$17</f>
        <v>11900</v>
      </c>
      <c r="F17" s="37">
        <f>ORÇAMENTO!L44</f>
        <v>17000</v>
      </c>
    </row>
    <row r="18" spans="1:8" s="38" customFormat="1" ht="15" customHeight="1">
      <c r="A18" s="73">
        <v>8</v>
      </c>
      <c r="B18" s="74" t="str">
        <f>ORÇAMENTO!D46</f>
        <v>PISO INDUSTRIAL</v>
      </c>
      <c r="C18" s="34">
        <v>0.2</v>
      </c>
      <c r="D18" s="34">
        <v>0.8</v>
      </c>
      <c r="E18" s="34">
        <v>0</v>
      </c>
      <c r="F18" s="34">
        <f>SUM(C18:E18)</f>
        <v>1</v>
      </c>
    </row>
    <row r="19" spans="1:8" s="38" customFormat="1" ht="17.25" customHeight="1">
      <c r="A19" s="73"/>
      <c r="B19" s="74"/>
      <c r="C19" s="36">
        <f>C18*$F$19</f>
        <v>2671.8772800000002</v>
      </c>
      <c r="D19" s="36">
        <f>D18*$F$19</f>
        <v>10687.509120000001</v>
      </c>
      <c r="E19" s="36">
        <f>E18*$F$19</f>
        <v>0</v>
      </c>
      <c r="F19" s="37">
        <f>ORÇAMENTO!L46</f>
        <v>13359.386399999999</v>
      </c>
    </row>
    <row r="20" spans="1:8" s="38" customFormat="1" ht="15" customHeight="1">
      <c r="A20" s="73">
        <v>9</v>
      </c>
      <c r="B20" s="74" t="str">
        <f>ORÇAMENTO!D52</f>
        <v>INSTALAÇÕES ELÉTRICAS</v>
      </c>
      <c r="C20" s="34">
        <v>0</v>
      </c>
      <c r="D20" s="34">
        <v>0.2</v>
      </c>
      <c r="E20" s="34">
        <v>0.8</v>
      </c>
      <c r="F20" s="34">
        <f>SUM(C20:E20)</f>
        <v>1</v>
      </c>
    </row>
    <row r="21" spans="1:8" s="38" customFormat="1" ht="18" customHeight="1">
      <c r="A21" s="73"/>
      <c r="B21" s="74"/>
      <c r="C21" s="36">
        <f>C20*$F$21</f>
        <v>0</v>
      </c>
      <c r="D21" s="36">
        <f>D20*$F$21</f>
        <v>3319.09</v>
      </c>
      <c r="E21" s="36">
        <f>E20*$F$21</f>
        <v>13276.36</v>
      </c>
      <c r="F21" s="37">
        <f>ORÇAMENTO!L52</f>
        <v>16595.45</v>
      </c>
    </row>
    <row r="22" spans="1:8" s="38" customFormat="1" ht="17.25" customHeight="1">
      <c r="A22" s="73">
        <v>10</v>
      </c>
      <c r="B22" s="74" t="str">
        <f>ORÇAMENTO!D78</f>
        <v>SERVIÇOS COMPLEMENTARES</v>
      </c>
      <c r="C22" s="34">
        <v>0</v>
      </c>
      <c r="D22" s="34">
        <v>0</v>
      </c>
      <c r="E22" s="34">
        <v>1</v>
      </c>
      <c r="F22" s="34">
        <f>SUM(C22:E22)</f>
        <v>1</v>
      </c>
    </row>
    <row r="23" spans="1:8" s="38" customFormat="1" ht="18" customHeight="1">
      <c r="A23" s="73"/>
      <c r="B23" s="74"/>
      <c r="C23" s="36">
        <f>C22*$F$23</f>
        <v>0</v>
      </c>
      <c r="D23" s="36">
        <f>D22*$F$23</f>
        <v>0</v>
      </c>
      <c r="E23" s="36">
        <f>E22*$F$23</f>
        <v>214.4</v>
      </c>
      <c r="F23" s="37">
        <f>ORÇAMENTO!L78</f>
        <v>214.4</v>
      </c>
    </row>
    <row r="24" spans="1:8" s="38" customFormat="1" ht="18" customHeight="1">
      <c r="A24" s="40"/>
      <c r="B24" s="40"/>
      <c r="C24" s="41">
        <f>C5+C7+C9+C11+C13+C15+C17+C19+C21+C23</f>
        <v>50560.312879999998</v>
      </c>
      <c r="D24" s="41">
        <f>D5+D7+D9+D11+D13+D15+D17+D19+D21+D23</f>
        <v>89340.300119999985</v>
      </c>
      <c r="E24" s="41">
        <f>E5+E7+E9+E11+E13+E15+E17+E19+E21+E23</f>
        <v>66173.288</v>
      </c>
      <c r="F24" s="41">
        <f>F5+F7+F9+F11+F13+F15+F17+F19+F21+F23</f>
        <v>206073.90100000001</v>
      </c>
      <c r="G24" s="42"/>
    </row>
    <row r="25" spans="1:8">
      <c r="A25" s="72" t="s">
        <v>304</v>
      </c>
      <c r="B25" s="72"/>
      <c r="C25" s="43"/>
      <c r="D25" s="44"/>
      <c r="E25" s="44"/>
      <c r="F25" s="45">
        <f>C24+D24+E24</f>
        <v>206073.90099999998</v>
      </c>
      <c r="H25" s="47"/>
    </row>
    <row r="27" spans="1:8" ht="12.75" customHeight="1">
      <c r="F27" s="52"/>
    </row>
  </sheetData>
  <mergeCells count="23">
    <mergeCell ref="A1:F1"/>
    <mergeCell ref="A2:E2"/>
    <mergeCell ref="A4:A5"/>
    <mergeCell ref="B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5:B25"/>
    <mergeCell ref="A20:A21"/>
    <mergeCell ref="B20:B21"/>
    <mergeCell ref="A22:A23"/>
    <mergeCell ref="B22:B23"/>
  </mergeCells>
  <pageMargins left="1.299212598425197" right="0.59055118110236227" top="0.39370078740157483" bottom="0.39370078740157483" header="0.11811023622047245" footer="0.19685039370078741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UFSM</cp:lastModifiedBy>
  <cp:lastPrinted>2018-09-17T20:42:01Z</cp:lastPrinted>
  <dcterms:created xsi:type="dcterms:W3CDTF">2018-09-12T07:54:44Z</dcterms:created>
  <dcterms:modified xsi:type="dcterms:W3CDTF">2018-09-17T20:42:27Z</dcterms:modified>
</cp:coreProperties>
</file>