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CS\FONO\ACUSTICO FONO JAN 2019\"/>
    </mc:Choice>
  </mc:AlternateContent>
  <bookViews>
    <workbookView xWindow="0" yWindow="0" windowWidth="28800" windowHeight="12435" activeTab="1"/>
  </bookViews>
  <sheets>
    <sheet name="Orçamento Sintético" sheetId="1" r:id="rId1"/>
    <sheet name="CRONOGRAMA " sheetId="2" r:id="rId2"/>
  </sheets>
  <calcPr calcId="152511"/>
</workbook>
</file>

<file path=xl/calcChain.xml><?xml version="1.0" encoding="utf-8"?>
<calcChain xmlns="http://schemas.openxmlformats.org/spreadsheetml/2006/main">
  <c r="B12" i="2" l="1"/>
  <c r="B10" i="2"/>
  <c r="B8" i="2"/>
  <c r="B6" i="2"/>
  <c r="B4" i="2"/>
  <c r="F12" i="2"/>
  <c r="F10" i="2"/>
  <c r="F8" i="2"/>
  <c r="F6" i="2"/>
  <c r="F4" i="2"/>
  <c r="I15" i="1" l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/>
  <c r="I22" i="1"/>
  <c r="J22" i="1" s="1"/>
  <c r="I23" i="1"/>
  <c r="J23" i="1" s="1"/>
  <c r="I24" i="1"/>
  <c r="J24" i="1" s="1"/>
  <c r="I25" i="1"/>
  <c r="J25" i="1" s="1"/>
  <c r="I28" i="1"/>
  <c r="J28" i="1" s="1"/>
  <c r="I30" i="1"/>
  <c r="J30" i="1" s="1"/>
  <c r="I31" i="1"/>
  <c r="J31" i="1" s="1"/>
  <c r="I33" i="1"/>
  <c r="J33" i="1" s="1"/>
  <c r="I34" i="1"/>
  <c r="J34" i="1" s="1"/>
  <c r="I36" i="1"/>
  <c r="J36" i="1" s="1"/>
  <c r="I37" i="1"/>
  <c r="J37" i="1" s="1"/>
  <c r="I38" i="1"/>
  <c r="J38" i="1" s="1"/>
  <c r="I40" i="1"/>
  <c r="J40" i="1" s="1"/>
  <c r="K39" i="1" s="1"/>
  <c r="F13" i="2" s="1"/>
  <c r="I13" i="1"/>
  <c r="J13" i="1" s="1"/>
  <c r="I14" i="1"/>
  <c r="J14" i="1" s="1"/>
  <c r="I8" i="1"/>
  <c r="J8" i="1" s="1"/>
  <c r="I9" i="1"/>
  <c r="J9" i="1" s="1"/>
  <c r="I10" i="1"/>
  <c r="J10" i="1" s="1"/>
  <c r="I11" i="1"/>
  <c r="J11" i="1" s="1"/>
  <c r="I7" i="1"/>
  <c r="J7" i="1" s="1"/>
  <c r="E58" i="1"/>
  <c r="K6" i="1" l="1"/>
  <c r="F5" i="2" s="1"/>
  <c r="E5" i="2" s="1"/>
  <c r="K26" i="1"/>
  <c r="F9" i="2" s="1"/>
  <c r="E13" i="2"/>
  <c r="D13" i="2"/>
  <c r="C13" i="2"/>
  <c r="K35" i="1"/>
  <c r="F11" i="2" s="1"/>
  <c r="C11" i="2" s="1"/>
  <c r="K12" i="1"/>
  <c r="E11" i="2" l="1"/>
  <c r="D5" i="2"/>
  <c r="D11" i="2"/>
  <c r="C5" i="2"/>
  <c r="C9" i="2"/>
  <c r="D9" i="2"/>
  <c r="E9" i="2"/>
  <c r="K41" i="1"/>
  <c r="F7" i="2"/>
  <c r="E7" i="2" l="1"/>
  <c r="E14" i="2" s="1"/>
  <c r="F14" i="2"/>
  <c r="D7" i="2"/>
  <c r="D14" i="2" s="1"/>
  <c r="C7" i="2"/>
  <c r="C14" i="2" s="1"/>
  <c r="F15" i="2" l="1"/>
</calcChain>
</file>

<file path=xl/sharedStrings.xml><?xml version="1.0" encoding="utf-8"?>
<sst xmlns="http://schemas.openxmlformats.org/spreadsheetml/2006/main" count="203" uniqueCount="161">
  <si>
    <t>Obra</t>
  </si>
  <si>
    <t>Bancos</t>
  </si>
  <si>
    <t>B.D.I.</t>
  </si>
  <si>
    <t>TRATAMENTO ACÚSTICO FONO JAN 2019</t>
  </si>
  <si>
    <t>25,0%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</si>
  <si>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</si>
  <si>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</si>
  <si>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</si>
  <si>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</si>
  <si>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</si>
  <si>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</si>
  <si>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</si>
  <si>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</si>
  <si>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</si>
  <si>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>M. O.</t>
  </si>
  <si>
    <t>MAT.</t>
  </si>
  <si>
    <t xml:space="preserve"> 1 </t>
  </si>
  <si>
    <t>SERVIÇOS INICIAIS</t>
  </si>
  <si>
    <t xml:space="preserve"> 1.1 </t>
  </si>
  <si>
    <t xml:space="preserve"> 90777 </t>
  </si>
  <si>
    <t>SINAPI</t>
  </si>
  <si>
    <t>ENGENHEIRO CIVIL/ACÚSTICO DE OBRA JUNIOR COM ENCARGOS COMPLEMENTARES</t>
  </si>
  <si>
    <t>H</t>
  </si>
  <si>
    <t xml:space="preserve"> 1.2 </t>
  </si>
  <si>
    <t xml:space="preserve"> 6.163 </t>
  </si>
  <si>
    <t>Próprio</t>
  </si>
  <si>
    <t>MESTRE DE OBRAS COM ENCARGO COMPLEMENTARES</t>
  </si>
  <si>
    <t>Mes</t>
  </si>
  <si>
    <t xml:space="preserve"> 1.3 </t>
  </si>
  <si>
    <t xml:space="preserve"> 74209/001 </t>
  </si>
  <si>
    <t>PLACA DE OBRA EM CHAPA DE ACO GALVANIZADO</t>
  </si>
  <si>
    <t>m²</t>
  </si>
  <si>
    <t xml:space="preserve"> 1.4 </t>
  </si>
  <si>
    <t xml:space="preserve"> 73805/001 </t>
  </si>
  <si>
    <t>BARRACAO DE OBRA PARA ALOJAMENTO/ESCRITORIO, PISO EM PINHO 3A, PAREDES EM COMPENSADO 10MM, COBERTURA EM TELHA FIBROCIMENTO 6MM, INCLUSO INSTALACOES ELETRICAS E ESQUADRIAS. REAPROVEITADO 5 VEZES</t>
  </si>
  <si>
    <t xml:space="preserve"> 1.5 </t>
  </si>
  <si>
    <t xml:space="preserve"> 85423 </t>
  </si>
  <si>
    <t>ISOLAMENTO DE OBRA COM TELA PLASTICA COM MALHA DE 5MM</t>
  </si>
  <si>
    <t xml:space="preserve"> 2 </t>
  </si>
  <si>
    <t>DEMOLIÇÕES E ADEQUAÇÕES</t>
  </si>
  <si>
    <t xml:space="preserve"> 2.1 </t>
  </si>
  <si>
    <t xml:space="preserve"> 6.146 </t>
  </si>
  <si>
    <t>SBC (023716) REMOÇÃO DE ENTULHO PARA ATERRO LICENCIADO</t>
  </si>
  <si>
    <t>M³</t>
  </si>
  <si>
    <t xml:space="preserve"> 2.2 </t>
  </si>
  <si>
    <t xml:space="preserve"> 89043 </t>
  </si>
  <si>
    <t>(COMPOSIÇÃO REPRESENTATIVA) DO SERVIÇO DE ALVENARIA DE VEDAÇÃO DE BLOCOS VAZADOS DE CERÂMICA DE 9X19X19CM (ESPESSURA 9CM), PARA EDIFICAÇÃO HABITACIONAL MULTIFAMILIAR (PRÉDIO). AF_11/2014</t>
  </si>
  <si>
    <t xml:space="preserve"> 2.3 </t>
  </si>
  <si>
    <t xml:space="preserve"> 87879 </t>
  </si>
  <si>
    <t>CHAPISCO APLICADO EM ALVENARIAS E ESTRUTURAS DE CONCRETO INTERNAS, COM COLHER DE PEDREIRO.  ARGAMASSA TRAÇO 1:3 COM PREPARO EM BETONEIRA 400L. AF_06/2014</t>
  </si>
  <si>
    <t xml:space="preserve"> 2.4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</si>
  <si>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</si>
  <si>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</si>
  <si>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2.5 </t>
  </si>
  <si>
    <t xml:space="preserve"> 74001/001 </t>
  </si>
  <si>
    <t>REBOCO COM ARGAMASSA PRE-FABRICADA, ESPESSURA 0,5CM, PREPARO MECANICO DA ARGAMASSA</t>
  </si>
  <si>
    <t xml:space="preserve"> 2.6 </t>
  </si>
  <si>
    <t xml:space="preserve"> 94990 </t>
  </si>
  <si>
    <t>EXECUÇÃO DE RAMPA DE ACESSO DE SALAS EM CONCRETO MOLDADO IN LOCO, FEITO EM OBRA, ACABAMENTO CONVENCIONAL, NÃO ARMADO. AF_07/2016</t>
  </si>
  <si>
    <t>m³</t>
  </si>
  <si>
    <t xml:space="preserve"> 2.7 </t>
  </si>
  <si>
    <t xml:space="preserve"> 98673 </t>
  </si>
  <si>
    <t>PISO VINÍLICO SEMI-FLEXÍVEL EM PLACAS, PADRÃO LISO, ESPESSURA 3,2 MM, FIXADO COM COLA. AF_06/2018, PARA RAMPA DE ACESSOS</t>
  </si>
  <si>
    <t xml:space="preserve"> 2.8 </t>
  </si>
  <si>
    <t xml:space="preserve"> 96371 </t>
  </si>
  <si>
    <t>PAREDE COM PLACAS DE GESSO ACARTONADO (DRYWALL), PARA USO INTERNO, COM UMA FACE SIMPLES E ESTRUTURA METÁLICA COM GUIAS SIMPLES, COM VÃOS. AF_06/2017_P, PARA SALAS DE ELETROMIOGRAFIA, ULTRASOM E VOZ</t>
  </si>
  <si>
    <t xml:space="preserve"> 2.9 </t>
  </si>
  <si>
    <t xml:space="preserve"> 00042481 </t>
  </si>
  <si>
    <t>FELTRO EM LA DE ROCHA, 1 FACE REVESTIDA COM PAPEL ALUMINIZADO, EM ROLO, DENSIDADE = 32 KG/M3, E=*50* MM (COLETADO CAIXA), PARA ISOLAMENTO ACÚSTICO DIVISÓRIAS EM GESSO ACARTONADO</t>
  </si>
  <si>
    <t xml:space="preserve"> 2.10 </t>
  </si>
  <si>
    <t xml:space="preserve"> 261301 </t>
  </si>
  <si>
    <t>AGETOP CIVIL</t>
  </si>
  <si>
    <t>EMASSAMENTO COM MASSA PVA UMA DEMAO, EM DIVISÓRIAS DE GESSO ACARTONADO</t>
  </si>
  <si>
    <t xml:space="preserve"> 2.11 </t>
  </si>
  <si>
    <t xml:space="preserve"> 88485 </t>
  </si>
  <si>
    <t>APLICAÇÃO DE FUNDO SELADOR ACRÍLICO EM PAREDES, UMA DEMÃO. AF_06/2014, EM DIVISÓRIAS DE GESSO ACARTONADO</t>
  </si>
  <si>
    <t xml:space="preserve"> 2.12 </t>
  </si>
  <si>
    <t xml:space="preserve"> 88489 </t>
  </si>
  <si>
    <t>APLICAÇÃO MANUAL DE PINTURA COM TINTA LÁTEX ACRÍLICA EM PAREDES, DUAS DEMÃOS. AF_06/2014, EM DIVISÓRIAS DE GESSO ACARTONADO</t>
  </si>
  <si>
    <t xml:space="preserve"> 2.13 </t>
  </si>
  <si>
    <t xml:space="preserve"> 74065/001 </t>
  </si>
  <si>
    <t>PINTURA ESMALTE FOSCO PARA MADEIRA, DUAS DEMAOS, SOBRE FUNDO NIVELADOR BRANCO</t>
  </si>
  <si>
    <t xml:space="preserve"> 3 </t>
  </si>
  <si>
    <t>ACABAMENTOS</t>
  </si>
  <si>
    <t xml:space="preserve"> 3.1 </t>
  </si>
  <si>
    <t>TRATAMENTO ACÚSTICO PAREDES</t>
  </si>
  <si>
    <t xml:space="preserve"> 3.1.1 </t>
  </si>
  <si>
    <t xml:space="preserve"> 2.145 </t>
  </si>
  <si>
    <t>TRATAMENTO ACÚSTICO DE PAREDES, COMPOSTA POR CAMADA DE LÃ DE ROCHA (E=9,5MM), CAMADA DUPLA DE DRY-WALL (10+10MM) E ESPUMA ACÚSTICA (25MM), EXECUTADAS CONFORME PROJETO, COMPLETA</t>
  </si>
  <si>
    <t>M²</t>
  </si>
  <si>
    <t xml:space="preserve"> 3.2 </t>
  </si>
  <si>
    <t>TRATAMENTO ACÚSTICO PISO</t>
  </si>
  <si>
    <t xml:space="preserve"> 3.2.1 </t>
  </si>
  <si>
    <t xml:space="preserve"> 2.161 </t>
  </si>
  <si>
    <t>SINAPI (68333) - LAJE EM CONCRETO ARMADO PARA PISO FLUTUANTE ACUSTICO, EM DUAS ETAPAS, PRIMEIRA DE 40 MM E SEGUNDA DE 30 MM, INCLUSO ISOLAMENTO OPTIMA ESPESSURA 1,5MM OU EQUIVALENTE, LONA PLÁSTICA, MDF 10 MM, ISOPOR E ISOAMORTECEDOR, COMPLETA, CONFORME PROJETO</t>
  </si>
  <si>
    <t xml:space="preserve"> 3.2.2 </t>
  </si>
  <si>
    <t xml:space="preserve"> M.04.000.035525 </t>
  </si>
  <si>
    <t>CPOS</t>
  </si>
  <si>
    <t>Carpete, Astral Beaulieu ou equivalente, placas 50x50, espessura 6,5 mm, completa, instalada</t>
  </si>
  <si>
    <t xml:space="preserve"> 3.3 </t>
  </si>
  <si>
    <t>TRATAMENTO ACÚSTICO FORRO</t>
  </si>
  <si>
    <t xml:space="preserve"> 3.3.1 </t>
  </si>
  <si>
    <t xml:space="preserve"> 2.163 </t>
  </si>
  <si>
    <t>CPOS (22.03.020) FORRO MODULAR FORROVID, LAY-IN 25 X 625 X 1250 MM, INSTALADO</t>
  </si>
  <si>
    <t xml:space="preserve"> 3.3.2 </t>
  </si>
  <si>
    <t xml:space="preserve"> 2.162 </t>
  </si>
  <si>
    <t>CPOS (22.03.020) FORRO MODULAR FORROVID, LAY-IN 15 X 625 X 1250 MM, INSTALADO</t>
  </si>
  <si>
    <t xml:space="preserve"> 4 </t>
  </si>
  <si>
    <t>ESQUADRIAS</t>
  </si>
  <si>
    <t xml:space="preserve"> 4.1 </t>
  </si>
  <si>
    <t xml:space="preserve"> 2.165 </t>
  </si>
  <si>
    <t>SINAPI (90838) - PORTA ACÚSTICA SIMPLES, COR PREMIUM PRETO FOSCO, ISOLAÇÃO 50 dB, COM FECHADURA HELICOIDAL, CONFORME PROJETO E ESPECIFCAÇÃO - FORNECIMENTO E INSTALAÇÃO. AF_08/2015</t>
  </si>
  <si>
    <t>UN</t>
  </si>
  <si>
    <t xml:space="preserve"> 4.2 </t>
  </si>
  <si>
    <t xml:space="preserve"> 2.166 </t>
  </si>
  <si>
    <t>SINAPI (94573) - Janela acústica em PVC branco, com multicâmaras internas estanques, com borrachas sintéticas EPDM, COMPLETA, INCLUSO VIDROS, CONFORME ESPECIFICAÇÃO E DETALHAMENTO</t>
  </si>
  <si>
    <t xml:space="preserve"> 4.3 </t>
  </si>
  <si>
    <t xml:space="preserve"> 8204 </t>
  </si>
  <si>
    <t>ORSE</t>
  </si>
  <si>
    <t>Porta em madeira de lei, de correr, lisa, semi-ôca 0,90x2,10m, inclusive batentes e ferragens</t>
  </si>
  <si>
    <t>un</t>
  </si>
  <si>
    <t xml:space="preserve"> 5 </t>
  </si>
  <si>
    <t>SERVIÇOS COMPLEMENTARES</t>
  </si>
  <si>
    <t xml:space="preserve"> 5.1 </t>
  </si>
  <si>
    <t xml:space="preserve"> 9537 </t>
  </si>
  <si>
    <t>LIMPEZA FINAL DA OBRA</t>
  </si>
  <si>
    <t>Totais -&gt;</t>
  </si>
  <si>
    <t>Total Geral</t>
  </si>
  <si>
    <t>_______________________________________________________________
Pedro
Engenheiro Civil</t>
  </si>
  <si>
    <t>Total Item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</si>
  <si>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</si>
  <si>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</si>
  <si>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</si>
  <si>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</si>
  <si>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</si>
  <si>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</si>
  <si>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</si>
  <si>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</si>
  <si>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</si>
  <si>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</si>
  <si>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</si>
  <si>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</si>
  <si>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</si>
  <si>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</si>
  <si>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</si>
  <si>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</si>
  <si>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</si>
  <si>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</si>
  <si>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</si>
  <si>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</si>
  <si>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</si>
  <si>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</si>
  <si>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</si>
  <si>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 xml:space="preserve">SINAPI - 12/2018 - Rio Grande do Sul
ORSE - 10/2018 - Sergipe
CPOS - 11/2018 - São Paulo
AGETOP CIVIL - 12/2018 - Goiás
</t>
  </si>
  <si>
    <t>CRONOGRAMA FÍSICO-FINANCEIRO</t>
  </si>
  <si>
    <t>It</t>
  </si>
  <si>
    <t>DESCRIÇÃO</t>
  </si>
  <si>
    <t>30 dias</t>
  </si>
  <si>
    <t>60 dias</t>
  </si>
  <si>
    <t>90 dias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</si>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</sst>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0" fillId="0" borderId="0"/>
    <xf numFmtId="9" fontId="30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9" fillId="8" borderId="0" xfId="0" applyFont="1" applyFill="1" applyAlignment="1">
      <alignment horizontal="center" vertical="top" wrapText="1"/>
    </xf>
    <xf numFmtId="0" fontId="18" fillId="7" borderId="1" xfId="0" applyFont="1" applyFill="1" applyBorder="1" applyAlignment="1">
      <alignment horizontal="left" vertical="top" wrapText="1"/>
    </xf>
    <xf numFmtId="0" fontId="0" fillId="0" borderId="1" xfId="0" applyBorder="1"/>
    <xf numFmtId="0" fontId="3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right" vertical="top" wrapText="1"/>
    </xf>
    <xf numFmtId="0" fontId="1" fillId="6" borderId="1" xfId="0" applyFont="1" applyFill="1" applyBorder="1" applyAlignment="1">
      <alignment horizontal="right" vertical="top" wrapText="1"/>
    </xf>
    <xf numFmtId="0" fontId="21" fillId="0" borderId="1" xfId="0" applyFont="1" applyBorder="1"/>
    <xf numFmtId="0" fontId="6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right" vertical="top" wrapText="1"/>
    </xf>
    <xf numFmtId="4" fontId="8" fillId="11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right" vertical="top" wrapText="1"/>
    </xf>
    <xf numFmtId="0" fontId="10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center" vertical="top" wrapText="1"/>
    </xf>
    <xf numFmtId="4" fontId="17" fillId="0" borderId="1" xfId="0" applyNumberFormat="1" applyFont="1" applyFill="1" applyBorder="1" applyAlignment="1">
      <alignment horizontal="right" vertical="top" wrapText="1"/>
    </xf>
    <xf numFmtId="0" fontId="20" fillId="9" borderId="1" xfId="0" applyFont="1" applyFill="1" applyBorder="1" applyAlignment="1">
      <alignment horizontal="righ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4" fontId="25" fillId="0" borderId="1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4" fontId="23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13" borderId="0" xfId="0" applyFont="1" applyFill="1" applyAlignment="1">
      <alignment horizontal="center" vertical="top" wrapText="1"/>
    </xf>
    <xf numFmtId="49" fontId="22" fillId="11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11" borderId="1" xfId="0" applyFont="1" applyFill="1" applyBorder="1" applyAlignment="1">
      <alignment horizontal="left"/>
    </xf>
    <xf numFmtId="4" fontId="22" fillId="11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11" borderId="1" xfId="0" applyNumberFormat="1" applyFont="1" applyFill="1" applyBorder="1" applyAlignment="1">
      <alignment horizontal="right" vertical="top" wrapText="1"/>
    </xf>
    <xf numFmtId="4" fontId="28" fillId="11" borderId="1" xfId="0" applyNumberFormat="1" applyFont="1" applyFill="1" applyBorder="1"/>
    <xf numFmtId="0" fontId="28" fillId="0" borderId="1" xfId="0" applyFont="1" applyFill="1" applyBorder="1"/>
    <xf numFmtId="4" fontId="21" fillId="0" borderId="1" xfId="0" applyNumberFormat="1" applyFont="1" applyBorder="1"/>
    <xf numFmtId="0" fontId="32" fillId="0" borderId="0" xfId="1" applyFont="1" applyBorder="1" applyAlignment="1">
      <alignment vertical="center" wrapText="1"/>
    </xf>
    <xf numFmtId="0" fontId="35" fillId="14" borderId="1" xfId="1" applyFont="1" applyFill="1" applyBorder="1" applyAlignment="1">
      <alignment horizontal="center" vertical="center" wrapText="1"/>
    </xf>
    <xf numFmtId="0" fontId="36" fillId="14" borderId="1" xfId="1" applyFont="1" applyFill="1" applyBorder="1" applyAlignment="1">
      <alignment horizontal="center" vertical="center" wrapText="1"/>
    </xf>
    <xf numFmtId="4" fontId="36" fillId="14" borderId="1" xfId="1" applyNumberFormat="1" applyFont="1" applyFill="1" applyBorder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9" fontId="35" fillId="0" borderId="1" xfId="1" applyNumberFormat="1" applyFont="1" applyBorder="1" applyAlignment="1">
      <alignment horizontal="center" vertical="center" wrapText="1"/>
    </xf>
    <xf numFmtId="0" fontId="37" fillId="0" borderId="0" xfId="1" applyFont="1" applyBorder="1" applyAlignment="1">
      <alignment vertical="center" wrapText="1"/>
    </xf>
    <xf numFmtId="4" fontId="35" fillId="0" borderId="1" xfId="1" applyNumberFormat="1" applyFont="1" applyBorder="1" applyAlignment="1">
      <alignment horizontal="center" vertical="center" wrapText="1"/>
    </xf>
    <xf numFmtId="4" fontId="35" fillId="15" borderId="1" xfId="1" applyNumberFormat="1" applyFont="1" applyFill="1" applyBorder="1" applyAlignment="1">
      <alignment horizontal="center" vertical="center" wrapText="1"/>
    </xf>
    <xf numFmtId="0" fontId="37" fillId="0" borderId="0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4" fontId="35" fillId="0" borderId="1" xfId="1" applyNumberFormat="1" applyFont="1" applyBorder="1" applyAlignment="1">
      <alignment horizontal="center" wrapText="1"/>
    </xf>
    <xf numFmtId="4" fontId="37" fillId="0" borderId="0" xfId="1" applyNumberFormat="1" applyFont="1" applyBorder="1" applyAlignment="1">
      <alignment horizontal="center" vertical="center" wrapText="1"/>
    </xf>
    <xf numFmtId="4" fontId="37" fillId="0" borderId="1" xfId="1" applyNumberFormat="1" applyFont="1" applyBorder="1" applyAlignment="1">
      <alignment horizontal="center" vertical="center" wrapText="1"/>
    </xf>
    <xf numFmtId="4" fontId="38" fillId="0" borderId="1" xfId="1" applyNumberFormat="1" applyFont="1" applyBorder="1" applyAlignment="1">
      <alignment horizontal="center" vertical="center" wrapText="1"/>
    </xf>
    <xf numFmtId="4" fontId="39" fillId="0" borderId="1" xfId="1" applyNumberFormat="1" applyFont="1" applyBorder="1" applyAlignment="1">
      <alignment horizontal="center" vertical="center" wrapText="1"/>
    </xf>
    <xf numFmtId="0" fontId="40" fillId="0" borderId="0" xfId="1" applyFont="1" applyBorder="1" applyAlignment="1">
      <alignment vertical="center" wrapText="1"/>
    </xf>
    <xf numFmtId="4" fontId="40" fillId="0" borderId="0" xfId="1" applyNumberFormat="1" applyFont="1" applyBorder="1" applyAlignment="1">
      <alignment vertical="center" wrapText="1"/>
    </xf>
    <xf numFmtId="0" fontId="40" fillId="0" borderId="0" xfId="1" applyFont="1" applyBorder="1" applyAlignment="1">
      <alignment horizontal="center" vertical="center" wrapText="1"/>
    </xf>
    <xf numFmtId="0" fontId="38" fillId="0" borderId="0" xfId="1" applyFont="1" applyBorder="1" applyAlignment="1">
      <alignment vertical="center" wrapText="1"/>
    </xf>
    <xf numFmtId="0" fontId="38" fillId="0" borderId="0" xfId="1" applyFont="1" applyBorder="1" applyAlignment="1">
      <alignment horizontal="center" vertical="center" wrapText="1"/>
    </xf>
    <xf numFmtId="49" fontId="34" fillId="0" borderId="1" xfId="1" applyNumberFormat="1" applyFont="1" applyBorder="1" applyAlignment="1">
      <alignment horizontal="center" vertical="center" wrapText="1"/>
    </xf>
    <xf numFmtId="0" fontId="40" fillId="0" borderId="0" xfId="1" applyFont="1" applyBorder="1" applyAlignment="1">
      <alignment horizontal="right" vertical="center" wrapText="1"/>
    </xf>
    <xf numFmtId="0" fontId="1" fillId="2" borderId="0" xfId="0" applyFont="1" applyFill="1" applyAlignment="1">
      <alignment horizontal="left" vertical="top" wrapText="1"/>
    </xf>
    <xf numFmtId="0" fontId="29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center" vertical="top" wrapText="1"/>
    </xf>
    <xf numFmtId="49" fontId="22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9" borderId="5" xfId="0" applyFont="1" applyFill="1" applyBorder="1" applyAlignment="1">
      <alignment horizontal="center" vertical="top" wrapText="1"/>
    </xf>
    <xf numFmtId="0" fontId="20" fillId="9" borderId="6" xfId="0" applyFont="1" applyFill="1" applyBorder="1" applyAlignment="1">
      <alignment horizontal="center" vertical="top" wrapText="1"/>
    </xf>
    <xf numFmtId="0" fontId="13" fillId="10" borderId="0" xfId="0" applyFont="1" applyFill="1" applyAlignment="1">
      <alignment horizontal="center" vertical="top" wrapText="1"/>
    </xf>
    <xf numFmtId="0" fontId="0" fillId="0" borderId="0" xfId="0"/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" fontId="37" fillId="0" borderId="1" xfId="1" applyNumberFormat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left" vertical="center" wrapText="1"/>
    </xf>
    <xf numFmtId="0" fontId="31" fillId="0" borderId="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49" fontId="33" fillId="0" borderId="5" xfId="1" applyNumberFormat="1" applyFont="1" applyBorder="1" applyAlignment="1">
      <alignment horizontal="right" vertical="center" wrapText="1"/>
    </xf>
    <xf numFmtId="49" fontId="33" fillId="0" borderId="7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 4 2" xfId="1"/>
    <cellStyle name="Porcentagem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000125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OutlineSymbols="0" showWhiteSpace="0" view="pageBreakPreview" topLeftCell="A37" zoomScale="60" zoomScaleNormal="85" workbookViewId="0">
      <selection activeCell="E2" sqref="E2:F2"/>
    </sheetView>
  </sheetViews>
  <sheetFormatPr defaultRowHeight="14.25"/>
  <cols>
    <col min="1" max="3" width="10" bestFit="1" customWidth="1"/>
    <col min="4" max="4" width="60" bestFit="1" customWidth="1"/>
    <col min="5" max="5" width="7.25" bestFit="1" customWidth="1"/>
    <col min="6" max="6" width="16.625" customWidth="1"/>
    <col min="7" max="8" width="10" bestFit="1" customWidth="1"/>
    <col min="9" max="9" width="12.375" customWidth="1"/>
    <col min="10" max="10" width="13" customWidth="1"/>
    <col min="11" max="11" width="13" bestFit="1" customWidth="1"/>
  </cols>
  <sheetData>
    <row r="1" spans="1:11" ht="15">
      <c r="A1" s="1"/>
      <c r="B1" s="1"/>
      <c r="C1" s="1"/>
      <c r="D1" s="1" t="s">
        <v>0</v>
      </c>
      <c r="E1" s="63" t="s">
        <v>1</v>
      </c>
      <c r="F1" s="63"/>
      <c r="G1" s="63" t="s">
        <v>2</v>
      </c>
      <c r="H1" s="63"/>
      <c r="I1" s="63"/>
      <c r="J1" s="1"/>
    </row>
    <row r="2" spans="1:11" ht="111" customHeight="1">
      <c r="A2" s="3"/>
      <c r="B2" s="3"/>
      <c r="C2" s="3"/>
      <c r="D2" s="3" t="s">
        <v>3</v>
      </c>
      <c r="E2" s="64" t="s">
        <v>153</v>
      </c>
      <c r="F2" s="65"/>
      <c r="G2" s="65" t="s">
        <v>4</v>
      </c>
      <c r="H2" s="65"/>
      <c r="I2" s="65"/>
      <c r="J2" s="3"/>
      <c r="K2" s="4"/>
    </row>
    <row r="3" spans="1:11" ht="15">
      <c r="A3" s="66" t="s">
        <v>5</v>
      </c>
      <c r="B3" s="67"/>
      <c r="C3" s="67"/>
      <c r="D3" s="67"/>
      <c r="E3" s="67"/>
      <c r="F3" s="67"/>
      <c r="G3" s="67"/>
      <c r="H3" s="67"/>
      <c r="I3" s="67"/>
      <c r="J3" s="67"/>
      <c r="K3" s="4"/>
    </row>
    <row r="4" spans="1:11" ht="15" customHeight="1">
      <c r="A4" s="68" t="s">
        <v>6</v>
      </c>
      <c r="B4" s="69" t="s">
        <v>7</v>
      </c>
      <c r="C4" s="68" t="s">
        <v>8</v>
      </c>
      <c r="D4" s="68" t="s">
        <v>9</v>
      </c>
      <c r="E4" s="70" t="s">
        <v>10</v>
      </c>
      <c r="F4" s="69" t="s">
        <v>11</v>
      </c>
      <c r="G4" s="70" t="s">
        <v>12</v>
      </c>
      <c r="H4" s="68"/>
      <c r="I4" s="68"/>
      <c r="J4" s="5"/>
      <c r="K4" s="4"/>
    </row>
    <row r="5" spans="1:11" ht="15" customHeight="1">
      <c r="A5" s="69"/>
      <c r="B5" s="69"/>
      <c r="C5" s="69"/>
      <c r="D5" s="69"/>
      <c r="E5" s="69"/>
      <c r="F5" s="69"/>
      <c r="G5" s="6" t="s">
        <v>14</v>
      </c>
      <c r="H5" s="6" t="s">
        <v>15</v>
      </c>
      <c r="I5" s="6" t="s">
        <v>13</v>
      </c>
      <c r="J5" s="7" t="s">
        <v>127</v>
      </c>
      <c r="K5" s="8" t="s">
        <v>129</v>
      </c>
    </row>
    <row r="6" spans="1:11">
      <c r="A6" s="9" t="s">
        <v>16</v>
      </c>
      <c r="B6" s="9"/>
      <c r="C6" s="9"/>
      <c r="D6" s="9" t="s">
        <v>17</v>
      </c>
      <c r="E6" s="9"/>
      <c r="F6" s="10"/>
      <c r="G6" s="9"/>
      <c r="H6" s="9"/>
      <c r="I6" s="9"/>
      <c r="J6" s="11"/>
      <c r="K6" s="37">
        <f>SUM(J7:J11)</f>
        <v>47117.31</v>
      </c>
    </row>
    <row r="7" spans="1:11" ht="25.5">
      <c r="A7" s="12" t="s">
        <v>18</v>
      </c>
      <c r="B7" s="13" t="s">
        <v>19</v>
      </c>
      <c r="C7" s="12" t="s">
        <v>20</v>
      </c>
      <c r="D7" s="12" t="s">
        <v>21</v>
      </c>
      <c r="E7" s="14" t="s">
        <v>22</v>
      </c>
      <c r="F7" s="13">
        <v>132</v>
      </c>
      <c r="G7" s="15">
        <v>90.67</v>
      </c>
      <c r="H7" s="15">
        <v>0.54</v>
      </c>
      <c r="I7" s="15">
        <f>G7+H7</f>
        <v>91.210000000000008</v>
      </c>
      <c r="J7" s="15">
        <f>I7*F7</f>
        <v>12039.720000000001</v>
      </c>
      <c r="K7" s="38"/>
    </row>
    <row r="8" spans="1:11">
      <c r="A8" s="16" t="s">
        <v>23</v>
      </c>
      <c r="B8" s="17" t="s">
        <v>24</v>
      </c>
      <c r="C8" s="16" t="s">
        <v>25</v>
      </c>
      <c r="D8" s="16" t="s">
        <v>26</v>
      </c>
      <c r="E8" s="18" t="s">
        <v>27</v>
      </c>
      <c r="F8" s="17">
        <v>3</v>
      </c>
      <c r="G8" s="19">
        <v>6847.93</v>
      </c>
      <c r="H8" s="19">
        <v>0</v>
      </c>
      <c r="I8" s="15">
        <f t="shared" ref="I8:I11" si="0">G8+H8</f>
        <v>6847.93</v>
      </c>
      <c r="J8" s="15">
        <f t="shared" ref="J8:J11" si="1">I8*F8</f>
        <v>20543.79</v>
      </c>
      <c r="K8" s="38"/>
    </row>
    <row r="9" spans="1:11">
      <c r="A9" s="12" t="s">
        <v>28</v>
      </c>
      <c r="B9" s="13" t="s">
        <v>29</v>
      </c>
      <c r="C9" s="12" t="s">
        <v>20</v>
      </c>
      <c r="D9" s="12" t="s">
        <v>30</v>
      </c>
      <c r="E9" s="14" t="s">
        <v>31</v>
      </c>
      <c r="F9" s="13">
        <v>2</v>
      </c>
      <c r="G9" s="15">
        <v>43.13</v>
      </c>
      <c r="H9" s="15">
        <v>377.92</v>
      </c>
      <c r="I9" s="15">
        <f t="shared" si="0"/>
        <v>421.05</v>
      </c>
      <c r="J9" s="15">
        <f t="shared" si="1"/>
        <v>842.1</v>
      </c>
      <c r="K9" s="38"/>
    </row>
    <row r="10" spans="1:11" ht="51">
      <c r="A10" s="12" t="s">
        <v>32</v>
      </c>
      <c r="B10" s="13" t="s">
        <v>33</v>
      </c>
      <c r="C10" s="12" t="s">
        <v>20</v>
      </c>
      <c r="D10" s="12" t="s">
        <v>34</v>
      </c>
      <c r="E10" s="14" t="s">
        <v>31</v>
      </c>
      <c r="F10" s="13">
        <v>30</v>
      </c>
      <c r="G10" s="15">
        <v>217.33</v>
      </c>
      <c r="H10" s="15">
        <v>205.62</v>
      </c>
      <c r="I10" s="15">
        <f t="shared" si="0"/>
        <v>422.95000000000005</v>
      </c>
      <c r="J10" s="15">
        <f t="shared" si="1"/>
        <v>12688.500000000002</v>
      </c>
      <c r="K10" s="38"/>
    </row>
    <row r="11" spans="1:11">
      <c r="A11" s="12" t="s">
        <v>35</v>
      </c>
      <c r="B11" s="13" t="s">
        <v>36</v>
      </c>
      <c r="C11" s="12" t="s">
        <v>20</v>
      </c>
      <c r="D11" s="12" t="s">
        <v>37</v>
      </c>
      <c r="E11" s="14" t="s">
        <v>31</v>
      </c>
      <c r="F11" s="13">
        <v>120</v>
      </c>
      <c r="G11" s="15">
        <v>3.32</v>
      </c>
      <c r="H11" s="15">
        <v>5.04</v>
      </c>
      <c r="I11" s="15">
        <f t="shared" si="0"/>
        <v>8.36</v>
      </c>
      <c r="J11" s="15">
        <f t="shared" si="1"/>
        <v>1003.1999999999999</v>
      </c>
      <c r="K11" s="38"/>
    </row>
    <row r="12" spans="1:11">
      <c r="A12" s="9" t="s">
        <v>38</v>
      </c>
      <c r="B12" s="9"/>
      <c r="C12" s="9"/>
      <c r="D12" s="9" t="s">
        <v>39</v>
      </c>
      <c r="E12" s="9"/>
      <c r="F12" s="10"/>
      <c r="G12" s="9"/>
      <c r="H12" s="9"/>
      <c r="I12" s="36"/>
      <c r="J12" s="36"/>
      <c r="K12" s="37">
        <f>SUM(J13:J25)</f>
        <v>20667.920000000002</v>
      </c>
    </row>
    <row r="13" spans="1:11">
      <c r="A13" s="16" t="s">
        <v>40</v>
      </c>
      <c r="B13" s="17" t="s">
        <v>41</v>
      </c>
      <c r="C13" s="16" t="s">
        <v>25</v>
      </c>
      <c r="D13" s="16" t="s">
        <v>42</v>
      </c>
      <c r="E13" s="18" t="s">
        <v>43</v>
      </c>
      <c r="F13" s="17">
        <v>12</v>
      </c>
      <c r="G13" s="19">
        <v>0</v>
      </c>
      <c r="H13" s="19">
        <v>200.71</v>
      </c>
      <c r="I13" s="15">
        <f t="shared" ref="I13:I20" si="2">G13+H13</f>
        <v>200.71</v>
      </c>
      <c r="J13" s="15">
        <f t="shared" ref="J13:J20" si="3">I13*F13</f>
        <v>2408.52</v>
      </c>
      <c r="K13" s="38"/>
    </row>
    <row r="14" spans="1:11" ht="51">
      <c r="A14" s="12" t="s">
        <v>44</v>
      </c>
      <c r="B14" s="13" t="s">
        <v>45</v>
      </c>
      <c r="C14" s="12" t="s">
        <v>20</v>
      </c>
      <c r="D14" s="12" t="s">
        <v>46</v>
      </c>
      <c r="E14" s="14" t="s">
        <v>31</v>
      </c>
      <c r="F14" s="13">
        <v>4</v>
      </c>
      <c r="G14" s="15">
        <v>37.549999999999997</v>
      </c>
      <c r="H14" s="15">
        <v>39.299999999999997</v>
      </c>
      <c r="I14" s="15">
        <f t="shared" si="2"/>
        <v>76.849999999999994</v>
      </c>
      <c r="J14" s="15">
        <f t="shared" si="3"/>
        <v>307.39999999999998</v>
      </c>
      <c r="K14" s="38"/>
    </row>
    <row r="15" spans="1:11" ht="38.25">
      <c r="A15" s="12" t="s">
        <v>47</v>
      </c>
      <c r="B15" s="13" t="s">
        <v>48</v>
      </c>
      <c r="C15" s="12" t="s">
        <v>20</v>
      </c>
      <c r="D15" s="12" t="s">
        <v>49</v>
      </c>
      <c r="E15" s="14" t="s">
        <v>31</v>
      </c>
      <c r="F15" s="13">
        <v>4</v>
      </c>
      <c r="G15" s="15">
        <v>1.55</v>
      </c>
      <c r="H15" s="15">
        <v>2.16</v>
      </c>
      <c r="I15" s="15">
        <f t="shared" si="2"/>
        <v>3.71</v>
      </c>
      <c r="J15" s="15">
        <f t="shared" si="3"/>
        <v>14.84</v>
      </c>
      <c r="K15" s="38"/>
    </row>
    <row r="16" spans="1:11" ht="63.75">
      <c r="A16" s="12" t="s">
        <v>50</v>
      </c>
      <c r="B16" s="13" t="s">
        <v>51</v>
      </c>
      <c r="C16" s="12" t="s">
        <v>20</v>
      </c>
      <c r="D16" s="12" t="s">
        <v>52</v>
      </c>
      <c r="E16" s="14" t="s">
        <v>31</v>
      </c>
      <c r="F16" s="13">
        <v>4</v>
      </c>
      <c r="G16" s="15">
        <v>13.2</v>
      </c>
      <c r="H16" s="15">
        <v>19.850000000000001</v>
      </c>
      <c r="I16" s="15">
        <f t="shared" si="2"/>
        <v>33.049999999999997</v>
      </c>
      <c r="J16" s="15">
        <f t="shared" si="3"/>
        <v>132.19999999999999</v>
      </c>
      <c r="K16" s="38"/>
    </row>
    <row r="17" spans="1:11" ht="25.5">
      <c r="A17" s="12" t="s">
        <v>53</v>
      </c>
      <c r="B17" s="13" t="s">
        <v>54</v>
      </c>
      <c r="C17" s="12" t="s">
        <v>20</v>
      </c>
      <c r="D17" s="12" t="s">
        <v>55</v>
      </c>
      <c r="E17" s="14" t="s">
        <v>31</v>
      </c>
      <c r="F17" s="13">
        <v>4</v>
      </c>
      <c r="G17" s="15">
        <v>14.89</v>
      </c>
      <c r="H17" s="15">
        <v>10.06</v>
      </c>
      <c r="I17" s="15">
        <f t="shared" si="2"/>
        <v>24.950000000000003</v>
      </c>
      <c r="J17" s="15">
        <f t="shared" si="3"/>
        <v>99.800000000000011</v>
      </c>
      <c r="K17" s="38"/>
    </row>
    <row r="18" spans="1:11" ht="38.25">
      <c r="A18" s="12" t="s">
        <v>56</v>
      </c>
      <c r="B18" s="13" t="s">
        <v>57</v>
      </c>
      <c r="C18" s="12" t="s">
        <v>20</v>
      </c>
      <c r="D18" s="12" t="s">
        <v>58</v>
      </c>
      <c r="E18" s="14" t="s">
        <v>59</v>
      </c>
      <c r="F18" s="13">
        <v>3</v>
      </c>
      <c r="G18" s="15">
        <v>198.51</v>
      </c>
      <c r="H18" s="15">
        <v>508.51</v>
      </c>
      <c r="I18" s="15">
        <f t="shared" si="2"/>
        <v>707.02</v>
      </c>
      <c r="J18" s="15">
        <f t="shared" si="3"/>
        <v>2121.06</v>
      </c>
      <c r="K18" s="38"/>
    </row>
    <row r="19" spans="1:11" ht="25.5">
      <c r="A19" s="12" t="s">
        <v>60</v>
      </c>
      <c r="B19" s="13" t="s">
        <v>61</v>
      </c>
      <c r="C19" s="12" t="s">
        <v>20</v>
      </c>
      <c r="D19" s="12" t="s">
        <v>62</v>
      </c>
      <c r="E19" s="14" t="s">
        <v>31</v>
      </c>
      <c r="F19" s="13">
        <v>19</v>
      </c>
      <c r="G19" s="15">
        <v>6.02</v>
      </c>
      <c r="H19" s="15">
        <v>143.65</v>
      </c>
      <c r="I19" s="15">
        <f t="shared" si="2"/>
        <v>149.67000000000002</v>
      </c>
      <c r="J19" s="15">
        <f t="shared" si="3"/>
        <v>2843.7300000000005</v>
      </c>
      <c r="K19" s="38"/>
    </row>
    <row r="20" spans="1:11" ht="51">
      <c r="A20" s="12" t="s">
        <v>63</v>
      </c>
      <c r="B20" s="13" t="s">
        <v>64</v>
      </c>
      <c r="C20" s="12" t="s">
        <v>20</v>
      </c>
      <c r="D20" s="12" t="s">
        <v>65</v>
      </c>
      <c r="E20" s="14" t="s">
        <v>31</v>
      </c>
      <c r="F20" s="13">
        <v>93</v>
      </c>
      <c r="G20" s="15">
        <v>8.81</v>
      </c>
      <c r="H20" s="15">
        <v>71.86</v>
      </c>
      <c r="I20" s="15">
        <f t="shared" si="2"/>
        <v>80.67</v>
      </c>
      <c r="J20" s="15">
        <f t="shared" si="3"/>
        <v>7502.31</v>
      </c>
      <c r="K20" s="38"/>
    </row>
    <row r="21" spans="1:11" ht="51">
      <c r="A21" s="16" t="s">
        <v>66</v>
      </c>
      <c r="B21" s="17" t="s">
        <v>67</v>
      </c>
      <c r="C21" s="16" t="s">
        <v>20</v>
      </c>
      <c r="D21" s="16" t="s">
        <v>68</v>
      </c>
      <c r="E21" s="18" t="s">
        <v>31</v>
      </c>
      <c r="F21" s="17">
        <v>93</v>
      </c>
      <c r="G21" s="19">
        <v>0</v>
      </c>
      <c r="H21" s="19">
        <v>32.15</v>
      </c>
      <c r="I21" s="15">
        <f t="shared" ref="I21:I40" si="4">G21+H21</f>
        <v>32.15</v>
      </c>
      <c r="J21" s="15">
        <f t="shared" ref="J21:J40" si="5">I21*F21</f>
        <v>2989.95</v>
      </c>
      <c r="K21" s="38"/>
    </row>
    <row r="22" spans="1:11" ht="25.5">
      <c r="A22" s="12" t="s">
        <v>69</v>
      </c>
      <c r="B22" s="13" t="s">
        <v>70</v>
      </c>
      <c r="C22" s="12" t="s">
        <v>71</v>
      </c>
      <c r="D22" s="12" t="s">
        <v>72</v>
      </c>
      <c r="E22" s="14" t="s">
        <v>31</v>
      </c>
      <c r="F22" s="13">
        <v>91</v>
      </c>
      <c r="G22" s="15">
        <v>4.88</v>
      </c>
      <c r="H22" s="15">
        <v>1.45</v>
      </c>
      <c r="I22" s="15">
        <f t="shared" si="4"/>
        <v>6.33</v>
      </c>
      <c r="J22" s="15">
        <f t="shared" si="5"/>
        <v>576.03</v>
      </c>
      <c r="K22" s="38"/>
    </row>
    <row r="23" spans="1:11" ht="25.5">
      <c r="A23" s="12" t="s">
        <v>73</v>
      </c>
      <c r="B23" s="13" t="s">
        <v>74</v>
      </c>
      <c r="C23" s="12" t="s">
        <v>20</v>
      </c>
      <c r="D23" s="12" t="s">
        <v>75</v>
      </c>
      <c r="E23" s="14" t="s">
        <v>31</v>
      </c>
      <c r="F23" s="13">
        <v>91</v>
      </c>
      <c r="G23" s="15">
        <v>0.81</v>
      </c>
      <c r="H23" s="15">
        <v>1.3599999999999999</v>
      </c>
      <c r="I23" s="15">
        <f t="shared" si="4"/>
        <v>2.17</v>
      </c>
      <c r="J23" s="15">
        <f t="shared" si="5"/>
        <v>197.47</v>
      </c>
      <c r="K23" s="38"/>
    </row>
    <row r="24" spans="1:11" ht="38.25">
      <c r="A24" s="12" t="s">
        <v>76</v>
      </c>
      <c r="B24" s="13" t="s">
        <v>77</v>
      </c>
      <c r="C24" s="12" t="s">
        <v>20</v>
      </c>
      <c r="D24" s="12" t="s">
        <v>78</v>
      </c>
      <c r="E24" s="14" t="s">
        <v>31</v>
      </c>
      <c r="F24" s="13">
        <v>91</v>
      </c>
      <c r="G24" s="15">
        <v>3.97</v>
      </c>
      <c r="H24" s="15">
        <v>10.36</v>
      </c>
      <c r="I24" s="15">
        <f t="shared" si="4"/>
        <v>14.33</v>
      </c>
      <c r="J24" s="15">
        <f t="shared" si="5"/>
        <v>1304.03</v>
      </c>
      <c r="K24" s="38"/>
    </row>
    <row r="25" spans="1:11" ht="25.5">
      <c r="A25" s="12" t="s">
        <v>79</v>
      </c>
      <c r="B25" s="13" t="s">
        <v>80</v>
      </c>
      <c r="C25" s="12" t="s">
        <v>20</v>
      </c>
      <c r="D25" s="12" t="s">
        <v>81</v>
      </c>
      <c r="E25" s="14" t="s">
        <v>31</v>
      </c>
      <c r="F25" s="13">
        <v>6</v>
      </c>
      <c r="G25" s="15">
        <v>11.17</v>
      </c>
      <c r="H25" s="15">
        <v>17.260000000000002</v>
      </c>
      <c r="I25" s="15">
        <f t="shared" si="4"/>
        <v>28.43</v>
      </c>
      <c r="J25" s="15">
        <f t="shared" si="5"/>
        <v>170.57999999999998</v>
      </c>
      <c r="K25" s="38"/>
    </row>
    <row r="26" spans="1:11">
      <c r="A26" s="9" t="s">
        <v>82</v>
      </c>
      <c r="B26" s="9"/>
      <c r="C26" s="9"/>
      <c r="D26" s="9" t="s">
        <v>83</v>
      </c>
      <c r="E26" s="9"/>
      <c r="F26" s="10"/>
      <c r="G26" s="9"/>
      <c r="H26" s="9"/>
      <c r="I26" s="36"/>
      <c r="J26" s="36"/>
      <c r="K26" s="37">
        <f>SUM(J28:J34)</f>
        <v>167093.76000000001</v>
      </c>
    </row>
    <row r="27" spans="1:11">
      <c r="A27" s="9" t="s">
        <v>84</v>
      </c>
      <c r="B27" s="9"/>
      <c r="C27" s="9"/>
      <c r="D27" s="9" t="s">
        <v>85</v>
      </c>
      <c r="E27" s="9"/>
      <c r="F27" s="10"/>
      <c r="G27" s="9"/>
      <c r="H27" s="9"/>
      <c r="I27" s="36"/>
      <c r="J27" s="36"/>
      <c r="K27" s="38"/>
    </row>
    <row r="28" spans="1:11" ht="51">
      <c r="A28" s="12" t="s">
        <v>86</v>
      </c>
      <c r="B28" s="13" t="s">
        <v>87</v>
      </c>
      <c r="C28" s="12" t="s">
        <v>25</v>
      </c>
      <c r="D28" s="12" t="s">
        <v>88</v>
      </c>
      <c r="E28" s="14" t="s">
        <v>89</v>
      </c>
      <c r="F28" s="13">
        <v>366</v>
      </c>
      <c r="G28" s="15">
        <v>28.6</v>
      </c>
      <c r="H28" s="15">
        <v>341.16</v>
      </c>
      <c r="I28" s="15">
        <f t="shared" si="4"/>
        <v>369.76000000000005</v>
      </c>
      <c r="J28" s="15">
        <f t="shared" si="5"/>
        <v>135332.16</v>
      </c>
      <c r="K28" s="38"/>
    </row>
    <row r="29" spans="1:11">
      <c r="A29" s="9" t="s">
        <v>90</v>
      </c>
      <c r="B29" s="9"/>
      <c r="C29" s="9"/>
      <c r="D29" s="9" t="s">
        <v>91</v>
      </c>
      <c r="E29" s="9"/>
      <c r="F29" s="10"/>
      <c r="G29" s="9"/>
      <c r="H29" s="9"/>
      <c r="I29" s="36"/>
      <c r="J29" s="36"/>
      <c r="K29" s="38"/>
    </row>
    <row r="30" spans="1:11" ht="63.75">
      <c r="A30" s="12" t="s">
        <v>92</v>
      </c>
      <c r="B30" s="13" t="s">
        <v>93</v>
      </c>
      <c r="C30" s="12" t="s">
        <v>25</v>
      </c>
      <c r="D30" s="12" t="s">
        <v>94</v>
      </c>
      <c r="E30" s="14" t="s">
        <v>31</v>
      </c>
      <c r="F30" s="13">
        <v>60</v>
      </c>
      <c r="G30" s="15">
        <v>19.989999999999998</v>
      </c>
      <c r="H30" s="15">
        <v>146.93</v>
      </c>
      <c r="I30" s="15">
        <f t="shared" si="4"/>
        <v>166.92000000000002</v>
      </c>
      <c r="J30" s="15">
        <f t="shared" si="5"/>
        <v>10015.200000000001</v>
      </c>
      <c r="K30" s="38"/>
    </row>
    <row r="31" spans="1:11" ht="38.25">
      <c r="A31" s="16" t="s">
        <v>95</v>
      </c>
      <c r="B31" s="17" t="s">
        <v>96</v>
      </c>
      <c r="C31" s="16" t="s">
        <v>97</v>
      </c>
      <c r="D31" s="16" t="s">
        <v>98</v>
      </c>
      <c r="E31" s="18" t="s">
        <v>31</v>
      </c>
      <c r="F31" s="17">
        <v>60</v>
      </c>
      <c r="G31" s="19">
        <v>0</v>
      </c>
      <c r="H31" s="19">
        <v>145.94999999999999</v>
      </c>
      <c r="I31" s="15">
        <f t="shared" si="4"/>
        <v>145.94999999999999</v>
      </c>
      <c r="J31" s="15">
        <f t="shared" si="5"/>
        <v>8757</v>
      </c>
      <c r="K31" s="38"/>
    </row>
    <row r="32" spans="1:11">
      <c r="A32" s="9" t="s">
        <v>99</v>
      </c>
      <c r="B32" s="9"/>
      <c r="C32" s="9"/>
      <c r="D32" s="9" t="s">
        <v>100</v>
      </c>
      <c r="E32" s="9"/>
      <c r="F32" s="10"/>
      <c r="G32" s="9"/>
      <c r="H32" s="9"/>
      <c r="I32" s="36"/>
      <c r="J32" s="36"/>
      <c r="K32" s="38"/>
    </row>
    <row r="33" spans="1:11" ht="25.5">
      <c r="A33" s="12" t="s">
        <v>101</v>
      </c>
      <c r="B33" s="13" t="s">
        <v>102</v>
      </c>
      <c r="C33" s="12" t="s">
        <v>25</v>
      </c>
      <c r="D33" s="12" t="s">
        <v>103</v>
      </c>
      <c r="E33" s="14" t="s">
        <v>89</v>
      </c>
      <c r="F33" s="13">
        <v>60</v>
      </c>
      <c r="G33" s="15">
        <v>0</v>
      </c>
      <c r="H33" s="15">
        <v>135.31</v>
      </c>
      <c r="I33" s="15">
        <f t="shared" si="4"/>
        <v>135.31</v>
      </c>
      <c r="J33" s="15">
        <f t="shared" si="5"/>
        <v>8118.6</v>
      </c>
      <c r="K33" s="38"/>
    </row>
    <row r="34" spans="1:11" ht="25.5">
      <c r="A34" s="12" t="s">
        <v>104</v>
      </c>
      <c r="B34" s="13" t="s">
        <v>105</v>
      </c>
      <c r="C34" s="12" t="s">
        <v>25</v>
      </c>
      <c r="D34" s="12" t="s">
        <v>106</v>
      </c>
      <c r="E34" s="14" t="s">
        <v>89</v>
      </c>
      <c r="F34" s="13">
        <v>60</v>
      </c>
      <c r="G34" s="15">
        <v>0</v>
      </c>
      <c r="H34" s="15">
        <v>81.180000000000007</v>
      </c>
      <c r="I34" s="15">
        <f t="shared" si="4"/>
        <v>81.180000000000007</v>
      </c>
      <c r="J34" s="15">
        <f t="shared" si="5"/>
        <v>4870.8</v>
      </c>
      <c r="K34" s="38"/>
    </row>
    <row r="35" spans="1:11">
      <c r="A35" s="9" t="s">
        <v>107</v>
      </c>
      <c r="B35" s="9"/>
      <c r="C35" s="9"/>
      <c r="D35" s="9" t="s">
        <v>108</v>
      </c>
      <c r="E35" s="9"/>
      <c r="F35" s="10"/>
      <c r="G35" s="9"/>
      <c r="H35" s="9"/>
      <c r="I35" s="36"/>
      <c r="J35" s="36"/>
      <c r="K35" s="37">
        <f>SUM(J36:J38)</f>
        <v>104416.94</v>
      </c>
    </row>
    <row r="36" spans="1:11" ht="51">
      <c r="A36" s="12" t="s">
        <v>109</v>
      </c>
      <c r="B36" s="13" t="s">
        <v>110</v>
      </c>
      <c r="C36" s="12" t="s">
        <v>25</v>
      </c>
      <c r="D36" s="12" t="s">
        <v>111</v>
      </c>
      <c r="E36" s="14" t="s">
        <v>112</v>
      </c>
      <c r="F36" s="13">
        <v>12</v>
      </c>
      <c r="G36" s="15">
        <v>84.83</v>
      </c>
      <c r="H36" s="15">
        <v>5373.35</v>
      </c>
      <c r="I36" s="15">
        <f t="shared" si="4"/>
        <v>5458.18</v>
      </c>
      <c r="J36" s="15">
        <f t="shared" si="5"/>
        <v>65498.16</v>
      </c>
      <c r="K36" s="38"/>
    </row>
    <row r="37" spans="1:11" ht="38.25">
      <c r="A37" s="12" t="s">
        <v>113</v>
      </c>
      <c r="B37" s="13" t="s">
        <v>114</v>
      </c>
      <c r="C37" s="12" t="s">
        <v>25</v>
      </c>
      <c r="D37" s="12" t="s">
        <v>115</v>
      </c>
      <c r="E37" s="14" t="s">
        <v>31</v>
      </c>
      <c r="F37" s="13">
        <v>9</v>
      </c>
      <c r="G37" s="15">
        <v>22.21</v>
      </c>
      <c r="H37" s="15">
        <v>4198.46</v>
      </c>
      <c r="I37" s="15">
        <f t="shared" si="4"/>
        <v>4220.67</v>
      </c>
      <c r="J37" s="15">
        <f t="shared" si="5"/>
        <v>37986.03</v>
      </c>
      <c r="K37" s="38"/>
    </row>
    <row r="38" spans="1:11" ht="25.5">
      <c r="A38" s="12" t="s">
        <v>116</v>
      </c>
      <c r="B38" s="13" t="s">
        <v>117</v>
      </c>
      <c r="C38" s="12" t="s">
        <v>118</v>
      </c>
      <c r="D38" s="12" t="s">
        <v>119</v>
      </c>
      <c r="E38" s="14" t="s">
        <v>120</v>
      </c>
      <c r="F38" s="13">
        <v>1</v>
      </c>
      <c r="G38" s="15">
        <v>259.75</v>
      </c>
      <c r="H38" s="15">
        <v>673</v>
      </c>
      <c r="I38" s="15">
        <f t="shared" si="4"/>
        <v>932.75</v>
      </c>
      <c r="J38" s="15">
        <f t="shared" si="5"/>
        <v>932.75</v>
      </c>
      <c r="K38" s="38"/>
    </row>
    <row r="39" spans="1:11">
      <c r="A39" s="9" t="s">
        <v>121</v>
      </c>
      <c r="B39" s="9"/>
      <c r="C39" s="9"/>
      <c r="D39" s="9" t="s">
        <v>122</v>
      </c>
      <c r="E39" s="9"/>
      <c r="F39" s="10"/>
      <c r="G39" s="9"/>
      <c r="H39" s="9"/>
      <c r="I39" s="36"/>
      <c r="J39" s="36"/>
      <c r="K39" s="37">
        <f>SUM(J40)</f>
        <v>178.8</v>
      </c>
    </row>
    <row r="40" spans="1:11">
      <c r="A40" s="12" t="s">
        <v>123</v>
      </c>
      <c r="B40" s="13" t="s">
        <v>124</v>
      </c>
      <c r="C40" s="12" t="s">
        <v>20</v>
      </c>
      <c r="D40" s="12" t="s">
        <v>125</v>
      </c>
      <c r="E40" s="14" t="s">
        <v>31</v>
      </c>
      <c r="F40" s="13">
        <v>60</v>
      </c>
      <c r="G40" s="15">
        <v>1.81</v>
      </c>
      <c r="H40" s="15">
        <v>1.17</v>
      </c>
      <c r="I40" s="15">
        <f t="shared" si="4"/>
        <v>2.98</v>
      </c>
      <c r="J40" s="15">
        <f t="shared" si="5"/>
        <v>178.8</v>
      </c>
      <c r="K40" s="38"/>
    </row>
    <row r="41" spans="1:11" ht="15">
      <c r="A41" s="20"/>
      <c r="B41" s="20"/>
      <c r="C41" s="20"/>
      <c r="D41" s="20"/>
      <c r="E41" s="20"/>
      <c r="F41" s="20"/>
      <c r="G41" s="20"/>
      <c r="H41" s="20"/>
      <c r="I41" s="72" t="s">
        <v>126</v>
      </c>
      <c r="J41" s="73"/>
      <c r="K41" s="39">
        <f>K6+K12+K26+K35+K39</f>
        <v>339474.73</v>
      </c>
    </row>
    <row r="42" spans="1:11" ht="60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ht="50.1" customHeight="1">
      <c r="A43" s="74" t="s">
        <v>128</v>
      </c>
      <c r="B43" s="75"/>
      <c r="C43" s="75"/>
      <c r="D43" s="75"/>
      <c r="E43" s="75"/>
      <c r="F43" s="75"/>
      <c r="G43" s="75"/>
      <c r="H43" s="75"/>
      <c r="I43" s="75"/>
      <c r="J43" s="75"/>
    </row>
    <row r="47" spans="1:11">
      <c r="A47" s="32"/>
      <c r="B47" s="33"/>
      <c r="C47" s="34" t="s">
        <v>130</v>
      </c>
      <c r="D47" s="35"/>
      <c r="E47" s="33"/>
    </row>
    <row r="48" spans="1:11" ht="25.5">
      <c r="A48" s="21" t="s">
        <v>131</v>
      </c>
      <c r="B48" s="22"/>
      <c r="C48" s="21" t="s">
        <v>132</v>
      </c>
      <c r="D48" s="23" t="s">
        <v>133</v>
      </c>
      <c r="E48" s="23" t="s">
        <v>134</v>
      </c>
    </row>
    <row r="49" spans="1:5" ht="25.5">
      <c r="A49" s="24">
        <v>1</v>
      </c>
      <c r="B49" s="25"/>
      <c r="C49" s="24" t="s">
        <v>135</v>
      </c>
      <c r="D49" s="26" t="s">
        <v>136</v>
      </c>
      <c r="E49" s="27">
        <v>4.68</v>
      </c>
    </row>
    <row r="50" spans="1:5">
      <c r="A50" s="24">
        <v>2</v>
      </c>
      <c r="B50" s="25"/>
      <c r="C50" s="24" t="s">
        <v>137</v>
      </c>
      <c r="D50" s="26" t="s">
        <v>138</v>
      </c>
      <c r="E50" s="27">
        <v>0.4</v>
      </c>
    </row>
    <row r="51" spans="1:5" ht="25.5">
      <c r="A51" s="24">
        <v>3</v>
      </c>
      <c r="B51" s="25"/>
      <c r="C51" s="24" t="s">
        <v>139</v>
      </c>
      <c r="D51" s="26" t="s">
        <v>140</v>
      </c>
      <c r="E51" s="27">
        <v>1.27</v>
      </c>
    </row>
    <row r="52" spans="1:5">
      <c r="A52" s="24">
        <v>4</v>
      </c>
      <c r="B52" s="25"/>
      <c r="C52" s="24" t="s">
        <v>141</v>
      </c>
      <c r="D52" s="26" t="s">
        <v>142</v>
      </c>
      <c r="E52" s="27">
        <v>0.4</v>
      </c>
    </row>
    <row r="53" spans="1:5" ht="25.5">
      <c r="A53" s="24">
        <v>5</v>
      </c>
      <c r="B53" s="25"/>
      <c r="C53" s="24" t="s">
        <v>143</v>
      </c>
      <c r="D53" s="26" t="s">
        <v>144</v>
      </c>
      <c r="E53" s="27">
        <v>1.23</v>
      </c>
    </row>
    <row r="54" spans="1:5">
      <c r="A54" s="24">
        <v>6</v>
      </c>
      <c r="B54" s="25"/>
      <c r="C54" s="24" t="s">
        <v>145</v>
      </c>
      <c r="D54" s="26" t="s">
        <v>146</v>
      </c>
      <c r="E54" s="27">
        <v>7.4</v>
      </c>
    </row>
    <row r="55" spans="1:5">
      <c r="A55" s="24">
        <v>7</v>
      </c>
      <c r="B55" s="25"/>
      <c r="C55" s="24" t="s">
        <v>147</v>
      </c>
      <c r="D55" s="76" t="s">
        <v>148</v>
      </c>
      <c r="E55" s="27">
        <v>3</v>
      </c>
    </row>
    <row r="56" spans="1:5">
      <c r="A56" s="24">
        <v>8</v>
      </c>
      <c r="B56" s="25"/>
      <c r="C56" s="24" t="s">
        <v>149</v>
      </c>
      <c r="D56" s="77"/>
      <c r="E56" s="27">
        <v>0.65</v>
      </c>
    </row>
    <row r="57" spans="1:5">
      <c r="A57" s="24">
        <v>9</v>
      </c>
      <c r="B57" s="25"/>
      <c r="C57" s="24" t="s">
        <v>150</v>
      </c>
      <c r="D57" s="78"/>
      <c r="E57" s="27">
        <v>3.5</v>
      </c>
    </row>
    <row r="58" spans="1:5">
      <c r="A58" s="24"/>
      <c r="B58" s="25"/>
      <c r="C58" s="28" t="s">
        <v>151</v>
      </c>
      <c r="D58" s="29"/>
      <c r="E58" s="30">
        <f>((((1+(E49+E50+E51+E52)/100)*(1+E53/100)*(1+E54/100))/(1-(E55+E56+E57)/100))-1)*100</f>
        <v>24.996972374798034</v>
      </c>
    </row>
    <row r="59" spans="1:5">
      <c r="A59" s="71" t="s">
        <v>152</v>
      </c>
      <c r="B59" s="71"/>
      <c r="C59" s="71"/>
      <c r="D59" s="71"/>
      <c r="E59" s="31"/>
    </row>
  </sheetData>
  <mergeCells count="16">
    <mergeCell ref="F4:F5"/>
    <mergeCell ref="G4:I4"/>
    <mergeCell ref="A59:D59"/>
    <mergeCell ref="I41:J41"/>
    <mergeCell ref="A43:J43"/>
    <mergeCell ref="D55:D57"/>
    <mergeCell ref="A4:A5"/>
    <mergeCell ref="B4:B5"/>
    <mergeCell ref="C4:C5"/>
    <mergeCell ref="D4:D5"/>
    <mergeCell ref="E4:E5"/>
    <mergeCell ref="E1:F1"/>
    <mergeCell ref="G1:I1"/>
    <mergeCell ref="E2:F2"/>
    <mergeCell ref="G2:I2"/>
    <mergeCell ref="A3:J3"/>
  </mergeCells>
  <pageMargins left="0.5" right="0.5" top="1" bottom="1" header="0.5" footer="0.5"/>
  <pageSetup paperSize="9" scale="72" fitToHeight="0" orientation="landscape" r:id="rId1"/>
  <headerFooter>
    <oddHeader>UFSM
CNPJ: 95591764000105</oddHeader>
    <oddFooter>AV RORAIMA CIDADE UNIVERSITARIA - CAMOBI - SANTA MARIA / RS
(55) 9966-28508 / engcivilpedrojr@gmail.com &amp;R Relatório gerado em orcafascio.com</oddFooter>
  </headerFooter>
  <rowBreaks count="2" manualBreakCount="2">
    <brk id="20" max="10" man="1"/>
    <brk id="4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view="pageBreakPreview" zoomScale="85" zoomScaleNormal="100" zoomScaleSheetLayoutView="85" workbookViewId="0">
      <selection activeCell="H14" sqref="H14"/>
    </sheetView>
  </sheetViews>
  <sheetFormatPr defaultRowHeight="12.75"/>
  <cols>
    <col min="1" max="1" width="2.375" style="58" customWidth="1"/>
    <col min="2" max="2" width="23.5" style="59" customWidth="1"/>
    <col min="3" max="3" width="9" style="60" bestFit="1" customWidth="1"/>
    <col min="4" max="4" width="10.625" style="58" customWidth="1"/>
    <col min="5" max="5" width="9.25" style="58" bestFit="1" customWidth="1"/>
    <col min="6" max="6" width="10.75" style="52" bestFit="1" customWidth="1"/>
    <col min="7" max="7" width="10.25" style="56" customWidth="1"/>
    <col min="8" max="8" width="10.125" style="56" bestFit="1" customWidth="1"/>
    <col min="9" max="16384" width="9" style="56"/>
  </cols>
  <sheetData>
    <row r="1" spans="1:8" s="40" customFormat="1" ht="15.75" customHeight="1">
      <c r="A1" s="82" t="s">
        <v>154</v>
      </c>
      <c r="B1" s="83"/>
      <c r="C1" s="83"/>
      <c r="D1" s="83"/>
      <c r="E1" s="83"/>
      <c r="F1" s="84"/>
    </row>
    <row r="2" spans="1:8" s="40" customFormat="1" ht="15" customHeight="1">
      <c r="A2" s="85"/>
      <c r="B2" s="86"/>
      <c r="C2" s="86"/>
      <c r="D2" s="86"/>
      <c r="E2" s="86"/>
      <c r="F2" s="61"/>
    </row>
    <row r="3" spans="1:8" s="44" customFormat="1" ht="18" customHeight="1">
      <c r="A3" s="41" t="s">
        <v>155</v>
      </c>
      <c r="B3" s="42" t="s">
        <v>156</v>
      </c>
      <c r="C3" s="42" t="s">
        <v>157</v>
      </c>
      <c r="D3" s="42" t="s">
        <v>158</v>
      </c>
      <c r="E3" s="42" t="s">
        <v>159</v>
      </c>
      <c r="F3" s="43" t="s">
        <v>151</v>
      </c>
    </row>
    <row r="4" spans="1:8" s="46" customFormat="1" ht="17.25" customHeight="1">
      <c r="A4" s="80">
        <v>1</v>
      </c>
      <c r="B4" s="81" t="str">
        <f>'Orçamento Sintético'!D6</f>
        <v>SERVIÇOS INICIAIS</v>
      </c>
      <c r="C4" s="45">
        <v>0.33</v>
      </c>
      <c r="D4" s="45">
        <v>0.33</v>
      </c>
      <c r="E4" s="45">
        <v>0.34</v>
      </c>
      <c r="F4" s="45">
        <f>SUM(C4:E4)</f>
        <v>1</v>
      </c>
    </row>
    <row r="5" spans="1:8" s="46" customFormat="1" ht="18" customHeight="1">
      <c r="A5" s="80"/>
      <c r="B5" s="81"/>
      <c r="C5" s="47">
        <f>C4*$F$5</f>
        <v>15548.712299999999</v>
      </c>
      <c r="D5" s="47">
        <f>D4*$F$5</f>
        <v>15548.712299999999</v>
      </c>
      <c r="E5" s="47">
        <f>E4*$F$5</f>
        <v>16019.885400000001</v>
      </c>
      <c r="F5" s="48">
        <f>'Orçamento Sintético'!K6</f>
        <v>47117.31</v>
      </c>
    </row>
    <row r="6" spans="1:8" s="46" customFormat="1" ht="14.25" customHeight="1">
      <c r="A6" s="80">
        <v>2</v>
      </c>
      <c r="B6" s="81" t="str">
        <f>'Orçamento Sintético'!D12</f>
        <v>DEMOLIÇÕES E ADEQUAÇÕES</v>
      </c>
      <c r="C6" s="45">
        <v>0.2</v>
      </c>
      <c r="D6" s="45">
        <v>0.3</v>
      </c>
      <c r="E6" s="45">
        <v>0.5</v>
      </c>
      <c r="F6" s="45">
        <f>SUM(C6:E6)</f>
        <v>1</v>
      </c>
    </row>
    <row r="7" spans="1:8" s="46" customFormat="1" ht="14.25" customHeight="1">
      <c r="A7" s="80"/>
      <c r="B7" s="81"/>
      <c r="C7" s="47">
        <f>C6*$F$7</f>
        <v>4133.5840000000007</v>
      </c>
      <c r="D7" s="47">
        <f>D6*$F$7</f>
        <v>6200.3760000000002</v>
      </c>
      <c r="E7" s="47">
        <f>E6*$F$7</f>
        <v>10333.960000000001</v>
      </c>
      <c r="F7" s="48">
        <f>'Orçamento Sintético'!K12</f>
        <v>20667.920000000002</v>
      </c>
    </row>
    <row r="8" spans="1:8" s="49" customFormat="1" ht="18" customHeight="1">
      <c r="A8" s="80">
        <v>3</v>
      </c>
      <c r="B8" s="81" t="str">
        <f>'Orçamento Sintético'!D26</f>
        <v>ACABAMENTOS</v>
      </c>
      <c r="C8" s="45">
        <v>0.4</v>
      </c>
      <c r="D8" s="45">
        <v>0.3</v>
      </c>
      <c r="E8" s="45">
        <v>0.3</v>
      </c>
      <c r="F8" s="45">
        <f>SUM(C8:E8)</f>
        <v>1</v>
      </c>
    </row>
    <row r="9" spans="1:8" s="49" customFormat="1" ht="16.5" customHeight="1">
      <c r="A9" s="80"/>
      <c r="B9" s="81"/>
      <c r="C9" s="47">
        <f>C8*$F$9</f>
        <v>66837.504000000001</v>
      </c>
      <c r="D9" s="47">
        <f>D8*$F$9</f>
        <v>50128.128000000004</v>
      </c>
      <c r="E9" s="47">
        <f>E8*$F$9</f>
        <v>50128.128000000004</v>
      </c>
      <c r="F9" s="48">
        <f>'Orçamento Sintético'!K26</f>
        <v>167093.76000000001</v>
      </c>
    </row>
    <row r="10" spans="1:8" s="49" customFormat="1" ht="16.5" customHeight="1">
      <c r="A10" s="80">
        <v>4</v>
      </c>
      <c r="B10" s="81" t="str">
        <f>'Orçamento Sintético'!D35</f>
        <v>ESQUADRIAS</v>
      </c>
      <c r="C10" s="45">
        <v>0</v>
      </c>
      <c r="D10" s="45">
        <v>0.5</v>
      </c>
      <c r="E10" s="45">
        <v>0.5</v>
      </c>
      <c r="F10" s="45">
        <f>SUM(D10:E10)</f>
        <v>1</v>
      </c>
    </row>
    <row r="11" spans="1:8" s="49" customFormat="1" ht="15.75" customHeight="1">
      <c r="A11" s="80"/>
      <c r="B11" s="81"/>
      <c r="C11" s="47">
        <f>C10*$F$11</f>
        <v>0</v>
      </c>
      <c r="D11" s="47">
        <f>D10*$F$11</f>
        <v>52208.47</v>
      </c>
      <c r="E11" s="47">
        <f>E10*$F$11</f>
        <v>52208.47</v>
      </c>
      <c r="F11" s="48">
        <f>'Orçamento Sintético'!K35</f>
        <v>104416.94</v>
      </c>
    </row>
    <row r="12" spans="1:8" s="49" customFormat="1" ht="15" customHeight="1">
      <c r="A12" s="80">
        <v>5</v>
      </c>
      <c r="B12" s="81" t="str">
        <f>'Orçamento Sintético'!D39</f>
        <v>SERVIÇOS COMPLEMENTARES</v>
      </c>
      <c r="C12" s="45">
        <v>0</v>
      </c>
      <c r="D12" s="45">
        <v>0</v>
      </c>
      <c r="E12" s="45">
        <v>1</v>
      </c>
      <c r="F12" s="45">
        <f>SUM(C12:E12)</f>
        <v>1</v>
      </c>
    </row>
    <row r="13" spans="1:8" s="49" customFormat="1" ht="15.75" customHeight="1">
      <c r="A13" s="80"/>
      <c r="B13" s="81"/>
      <c r="C13" s="47">
        <f>C12*$F$13</f>
        <v>0</v>
      </c>
      <c r="D13" s="47">
        <f>D12*$F$13</f>
        <v>0</v>
      </c>
      <c r="E13" s="47">
        <f>E12*$F$13</f>
        <v>178.8</v>
      </c>
      <c r="F13" s="48">
        <f>'Orçamento Sintético'!K39</f>
        <v>178.8</v>
      </c>
    </row>
    <row r="14" spans="1:8" s="49" customFormat="1" ht="18" customHeight="1">
      <c r="A14" s="50"/>
      <c r="B14" s="50"/>
      <c r="C14" s="51">
        <f>C5+C7+C9+C11+C13</f>
        <v>86519.800300000003</v>
      </c>
      <c r="D14" s="51">
        <f>D5+D7+D9+D11+D13</f>
        <v>124085.6863</v>
      </c>
      <c r="E14" s="51">
        <f>E5+E7+E9+E11+E13</f>
        <v>128869.24340000001</v>
      </c>
      <c r="F14" s="51">
        <f>F5+F7+F9+F11+F13</f>
        <v>339474.73</v>
      </c>
      <c r="G14" s="52"/>
    </row>
    <row r="15" spans="1:8">
      <c r="A15" s="79" t="s">
        <v>160</v>
      </c>
      <c r="B15" s="79"/>
      <c r="C15" s="53"/>
      <c r="D15" s="54"/>
      <c r="E15" s="54"/>
      <c r="F15" s="55">
        <f>C14+D14+E14</f>
        <v>339474.73</v>
      </c>
      <c r="H15" s="57"/>
    </row>
    <row r="17" spans="6:6" ht="12.75" customHeight="1">
      <c r="F17" s="62"/>
    </row>
  </sheetData>
  <mergeCells count="13">
    <mergeCell ref="A1:F1"/>
    <mergeCell ref="A2:E2"/>
    <mergeCell ref="A4:A5"/>
    <mergeCell ref="B4:B5"/>
    <mergeCell ref="A6:A7"/>
    <mergeCell ref="B6:B7"/>
    <mergeCell ref="A15:B15"/>
    <mergeCell ref="A8:A9"/>
    <mergeCell ref="B8:B9"/>
    <mergeCell ref="A10:A11"/>
    <mergeCell ref="B10:B11"/>
    <mergeCell ref="A12:A13"/>
    <mergeCell ref="B12:B13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 Sintético</vt:lpstr>
      <vt:lpstr>CRONOGRAMA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Manut</cp:lastModifiedBy>
  <cp:lastPrinted>2019-02-07T11:02:31Z</cp:lastPrinted>
  <dcterms:created xsi:type="dcterms:W3CDTF">2019-01-28T14:18:51Z</dcterms:created>
  <dcterms:modified xsi:type="dcterms:W3CDTF">2019-02-07T11:03:54Z</dcterms:modified>
</cp:coreProperties>
</file>