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CCSH\ACESSOS CCSH\Licitação Abril 2019\PROCESSO\"/>
    </mc:Choice>
  </mc:AlternateContent>
  <bookViews>
    <workbookView xWindow="0" yWindow="0" windowWidth="13455" windowHeight="10830"/>
  </bookViews>
  <sheets>
    <sheet name="ORÇAMENTO" sheetId="1" r:id="rId1"/>
    <sheet name="CRONOGRAMA" sheetId="2" r:id="rId2"/>
  </sheets>
  <calcPr calcId="152511"/>
</workbook>
</file>

<file path=xl/calcChain.xml><?xml version="1.0" encoding="utf-8"?>
<calcChain xmlns="http://schemas.openxmlformats.org/spreadsheetml/2006/main">
  <c r="D25" i="2" l="1"/>
  <c r="C25" i="2"/>
  <c r="D27" i="2"/>
  <c r="C27" i="2"/>
  <c r="D29" i="2"/>
  <c r="C29" i="2"/>
  <c r="D31" i="2"/>
  <c r="C31" i="2"/>
  <c r="E10" i="2"/>
  <c r="E33" i="2"/>
  <c r="E31" i="2"/>
  <c r="E29" i="2"/>
  <c r="E27" i="2"/>
  <c r="E25" i="2"/>
  <c r="E23" i="2"/>
  <c r="C23" i="2" s="1"/>
  <c r="E21" i="2"/>
  <c r="E19" i="2"/>
  <c r="C19" i="2" s="1"/>
  <c r="E17" i="2"/>
  <c r="E15" i="2"/>
  <c r="E13" i="2"/>
  <c r="E11" i="2"/>
  <c r="D11" i="2" s="1"/>
  <c r="E9" i="2"/>
  <c r="E7" i="2"/>
  <c r="C7" i="2" s="1"/>
  <c r="E5" i="2"/>
  <c r="B30" i="2"/>
  <c r="E30" i="2"/>
  <c r="B28" i="2"/>
  <c r="B26" i="2"/>
  <c r="B24" i="2"/>
  <c r="E28" i="2"/>
  <c r="E26" i="2"/>
  <c r="E24" i="2"/>
  <c r="B22" i="2"/>
  <c r="B20" i="2"/>
  <c r="B18" i="2"/>
  <c r="B16" i="2"/>
  <c r="B14" i="2"/>
  <c r="B12" i="2"/>
  <c r="B10" i="2"/>
  <c r="B8" i="2"/>
  <c r="B6" i="2"/>
  <c r="B4" i="2"/>
  <c r="E22" i="2"/>
  <c r="E20" i="2"/>
  <c r="E18" i="2"/>
  <c r="E16" i="2"/>
  <c r="E14" i="2"/>
  <c r="E12" i="2"/>
  <c r="E8" i="2"/>
  <c r="E6" i="2"/>
  <c r="E4" i="2"/>
  <c r="E81" i="1"/>
  <c r="C32" i="2" l="1"/>
  <c r="D32" i="2"/>
  <c r="D19" i="2"/>
  <c r="C15" i="2"/>
  <c r="D15" i="2"/>
  <c r="D7" i="2"/>
  <c r="C11" i="2"/>
  <c r="D23" i="2"/>
  <c r="C9" i="2"/>
  <c r="C17" i="2"/>
  <c r="D5" i="2"/>
  <c r="D9" i="2"/>
  <c r="D13" i="2"/>
  <c r="D17" i="2"/>
  <c r="D21" i="2"/>
  <c r="C5" i="2"/>
  <c r="C13" i="2"/>
  <c r="C21" i="2"/>
  <c r="E32" i="2" l="1"/>
  <c r="I8" i="1" l="1"/>
  <c r="J8" i="1" s="1"/>
  <c r="I9" i="1"/>
  <c r="J9" i="1" s="1"/>
  <c r="I10" i="1"/>
  <c r="J10" i="1" s="1"/>
  <c r="I11" i="1"/>
  <c r="J11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/>
  <c r="I19" i="1"/>
  <c r="J19" i="1" s="1"/>
  <c r="I21" i="1"/>
  <c r="J21" i="1" s="1"/>
  <c r="K20" i="1" s="1"/>
  <c r="I23" i="1"/>
  <c r="J23" i="1" s="1"/>
  <c r="I24" i="1"/>
  <c r="J24" i="1" s="1"/>
  <c r="I25" i="1"/>
  <c r="J25" i="1" s="1"/>
  <c r="I27" i="1"/>
  <c r="J27" i="1" s="1"/>
  <c r="K26" i="1" s="1"/>
  <c r="I29" i="1"/>
  <c r="J29" i="1" s="1"/>
  <c r="I30" i="1"/>
  <c r="J30" i="1" s="1"/>
  <c r="I31" i="1"/>
  <c r="J31" i="1" s="1"/>
  <c r="I32" i="1"/>
  <c r="J32" i="1"/>
  <c r="I34" i="1"/>
  <c r="J34" i="1" s="1"/>
  <c r="I35" i="1"/>
  <c r="J35" i="1" s="1"/>
  <c r="I36" i="1"/>
  <c r="J36" i="1" s="1"/>
  <c r="I38" i="1"/>
  <c r="J38" i="1"/>
  <c r="I39" i="1"/>
  <c r="J39" i="1" s="1"/>
  <c r="I41" i="1"/>
  <c r="J41" i="1" s="1"/>
  <c r="I42" i="1"/>
  <c r="J42" i="1"/>
  <c r="I43" i="1"/>
  <c r="J43" i="1" s="1"/>
  <c r="I44" i="1"/>
  <c r="J44" i="1" s="1"/>
  <c r="I45" i="1"/>
  <c r="J45" i="1" s="1"/>
  <c r="I47" i="1"/>
  <c r="J47" i="1" s="1"/>
  <c r="K46" i="1" s="1"/>
  <c r="I49" i="1"/>
  <c r="J49" i="1" s="1"/>
  <c r="K48" i="1" s="1"/>
  <c r="I51" i="1"/>
  <c r="J51" i="1" s="1"/>
  <c r="I52" i="1"/>
  <c r="J52" i="1"/>
  <c r="I53" i="1"/>
  <c r="J53" i="1" s="1"/>
  <c r="I54" i="1"/>
  <c r="J54" i="1" s="1"/>
  <c r="I55" i="1"/>
  <c r="J55" i="1" s="1"/>
  <c r="I56" i="1"/>
  <c r="J56" i="1" s="1"/>
  <c r="I58" i="1"/>
  <c r="J58" i="1" s="1"/>
  <c r="I59" i="1"/>
  <c r="J59" i="1" s="1"/>
  <c r="I60" i="1"/>
  <c r="J60" i="1"/>
  <c r="I61" i="1"/>
  <c r="J61" i="1" s="1"/>
  <c r="I63" i="1"/>
  <c r="J63" i="1" s="1"/>
  <c r="I64" i="1"/>
  <c r="J64" i="1"/>
  <c r="I65" i="1"/>
  <c r="J65" i="1" s="1"/>
  <c r="I66" i="1"/>
  <c r="J66" i="1" s="1"/>
  <c r="J7" i="1"/>
  <c r="I7" i="1"/>
  <c r="K37" i="1" l="1"/>
  <c r="K57" i="1"/>
  <c r="K12" i="1"/>
  <c r="K62" i="1"/>
  <c r="K50" i="1"/>
  <c r="K22" i="1"/>
  <c r="K6" i="1"/>
  <c r="K28" i="1"/>
  <c r="K40" i="1"/>
  <c r="K33" i="1"/>
  <c r="K67" i="1" l="1"/>
</calcChain>
</file>

<file path=xl/sharedStrings.xml><?xml version="1.0" encoding="utf-8"?>
<sst xmlns="http://schemas.openxmlformats.org/spreadsheetml/2006/main" count="317" uniqueCount="233">
  <si>
    <t>Obra</t>
  </si>
  <si>
    <t>Bancos</t>
  </si>
  <si>
    <t>B.D.I.</t>
  </si>
  <si>
    <t>Encargos Sociais</t>
  </si>
  <si>
    <t xml:space="preserve">SINAPI - 02/2019 - Rio Grande do Sul
SICRO3 - 07/2018 - Rio Grande do Sul
SICRO2 - 11/2016 - Rio Grande do Sul
ORSE - 01/2019 - Sergipe
SETOP - 01/2018 - Minas Gerais
SUDECAP - 01/2019 - Minas Gerais
CPOS - 03/2019 - São Paulo
AGETOP CIVIL - 12/2018 - Goiás
</t>
  </si>
  <si>
    <t>25,0%</t>
  </si>
  <si>
    <t>Desonerado: embutido nos preços unitário dos insumos de mão de obra, de acordo com as bases.</t>
  </si>
  <si>
    <t>Planilha Orçamentária Sintética Com Valor do Material e da Mão de Obra</t>
  </si>
  <si>
    <t>Item</t>
  </si>
  <si>
    <t>Código</t>
  </si>
  <si>
    <t>Banco</t>
  </si>
  <si>
    <t>Descrição</t>
  </si>
  <si>
    <t>Und</t>
  </si>
  <si>
    <t>Quant.</t>
  </si>
  <si>
    <t>Valor Unit com BDI</t>
  </si>
  <si>
    <t>Total</t>
  </si>
  <si>
    <t>M. O.</t>
  </si>
  <si>
    <t>MAT.</t>
  </si>
  <si>
    <t xml:space="preserve"> 1 </t>
  </si>
  <si>
    <t>Serviços preliminares e técnicos</t>
  </si>
  <si>
    <t xml:space="preserve"> 1.1 </t>
  </si>
  <si>
    <t xml:space="preserve"> 9.323 </t>
  </si>
  <si>
    <t>Próprio</t>
  </si>
  <si>
    <t>SINAPI (94295) - MESTRE DE OBRAS COM ENCARGOS COMPLEMENTARES</t>
  </si>
  <si>
    <t>MES</t>
  </si>
  <si>
    <t xml:space="preserve"> 1.2 </t>
  </si>
  <si>
    <t xml:space="preserve"> 90777 </t>
  </si>
  <si>
    <t>SINAPI</t>
  </si>
  <si>
    <t>ENGENHEIRO CIVIL DE OBRA JUNIOR COM ENCARGOS COMPLEMENTARES</t>
  </si>
  <si>
    <t>H</t>
  </si>
  <si>
    <t xml:space="preserve"> 1.3 </t>
  </si>
  <si>
    <t xml:space="preserve"> 74209/001 </t>
  </si>
  <si>
    <t>PLACA DE OBRA EM CHAPA DE ACO GALVANIZADO</t>
  </si>
  <si>
    <t>m²</t>
  </si>
  <si>
    <t xml:space="preserve"> 1.4 </t>
  </si>
  <si>
    <t xml:space="preserve"> 73805/001 </t>
  </si>
  <si>
    <t>BARRACAO DE OBRA PARA ALOJAMENTO/ESCRITORIO, PISO EM PINHO 3A, PAREDES EM COMPENSADO 10MM, COBERTURA EM TELHA FIBROCIMENTO 6MM, INCLUSO INSTALACOES ELETRICAS E ESQUADRIAS. REAPROVEITADO 5 VEZES</t>
  </si>
  <si>
    <t xml:space="preserve"> 1.5 </t>
  </si>
  <si>
    <t xml:space="preserve"> 85424 </t>
  </si>
  <si>
    <t>ISOLAMENTO DE OBRA COM TELA PLASTICA COM MALHA DE 5MM E ESTRUTURA DE MADEIRA PONTALETEADA</t>
  </si>
  <si>
    <t xml:space="preserve"> 2 </t>
  </si>
  <si>
    <t>Movimento de terra e demolições</t>
  </si>
  <si>
    <t xml:space="preserve"> 2.1 </t>
  </si>
  <si>
    <t xml:space="preserve"> 93358 </t>
  </si>
  <si>
    <t>ESCAVAÇÃO MANUAL DE VALA COM PROFUNDIDADE MENOR OU IGUAL A 1,30 M. AF_03/2016</t>
  </si>
  <si>
    <t>m³</t>
  </si>
  <si>
    <t xml:space="preserve"> 2.2 </t>
  </si>
  <si>
    <t xml:space="preserve"> 97622 </t>
  </si>
  <si>
    <t>DEMOLIÇÃO DE ALVENARIA DE BLOCO FURADO, DE FORMA MANUAL, SEM REAPROVEITAMENTO, INCLUSO REVESTIMENTOS. AF_12/2017</t>
  </si>
  <si>
    <t xml:space="preserve"> 2.3 </t>
  </si>
  <si>
    <t xml:space="preserve"> 97661 </t>
  </si>
  <si>
    <t>REMOÇÃO DE CABOS ELÉTRICOS, DE FORMA MANUAL, SEM REAPROVEITAMENTO. AF_12/2017</t>
  </si>
  <si>
    <t>M</t>
  </si>
  <si>
    <t xml:space="preserve"> 2.4 </t>
  </si>
  <si>
    <t xml:space="preserve"> 97645 </t>
  </si>
  <si>
    <t>REMOÇÃO DE JANELAS E PORTAS DE FORMA MANUAL. AF_12/2017</t>
  </si>
  <si>
    <t xml:space="preserve"> 2.5 </t>
  </si>
  <si>
    <t xml:space="preserve"> 97628 </t>
  </si>
  <si>
    <t>DEMOLIÇÃO DE BRISE DE CONCRETO, DE FORMA MANUAL, SEM REAPROVEITAMENTO. AF_12/2017</t>
  </si>
  <si>
    <t xml:space="preserve"> 2.6 </t>
  </si>
  <si>
    <t xml:space="preserve"> 97634 </t>
  </si>
  <si>
    <t>DEMOLIÇÃO DE REVESTIMENTO CERÂMICO, DE FORMA MECANIZADA COM MARTELETE, SEM REAPROVEITAMENTO. AF_12/2017</t>
  </si>
  <si>
    <t xml:space="preserve"> 2.7 </t>
  </si>
  <si>
    <t xml:space="preserve"> 2.311 </t>
  </si>
  <si>
    <t>SBC (023716) REMOÇÃO E TRANSPORTE DE ENTULHO PARA ATERRO LICENCIADO</t>
  </si>
  <si>
    <t>M³</t>
  </si>
  <si>
    <t xml:space="preserve"> 3 </t>
  </si>
  <si>
    <t>Infraestrutura e Fundações Simples</t>
  </si>
  <si>
    <t xml:space="preserve"> 3.1 </t>
  </si>
  <si>
    <t xml:space="preserve"> 31.3 </t>
  </si>
  <si>
    <t>ESTACA ESCAVADA MECANICAMENTE, SEM FLUIDO ESTABILIZANTE, COM 30 CM DE DIÂMETRO, ATÉ 9 M DE COMPRIMENTO, CONCRETO LANÇADO POR CAMINHÃO BETONEIRA (EXCLUSIVE MOBILIZAÇÃO E DESMOBILIZAÇÃO). AF_02/2015</t>
  </si>
  <si>
    <t xml:space="preserve"> 4 </t>
  </si>
  <si>
    <t>Supraestrutura</t>
  </si>
  <si>
    <t xml:space="preserve"> 4.1 </t>
  </si>
  <si>
    <t xml:space="preserve"> 95955 </t>
  </si>
  <si>
    <t>PILARETES EM CONCRETO ARMADO EM PAREDE DE BLOCOS DE CONCRETO CELULAR, FCK 25</t>
  </si>
  <si>
    <t xml:space="preserve"> 4.2 </t>
  </si>
  <si>
    <t xml:space="preserve"> 2.577 </t>
  </si>
  <si>
    <t>SINAPI (73970/002) - ESTRUTURA METALICA PARA COBERTURA COMPOSTO POR PILARES DUPLO U ENRIGECIDO 200X75X25 E= 3,75 (11,04 KG/M), VIGAS TRELIÇADAS EM PERFIL U 100X40 E = 2,65 (3,54 KG/M), TERÇAMENTO EM PERFIL ESTRUTURAL DE ALUMÍNIO ANODIZADO BRANCO 80X40 mm E= 1,20 mm (0,78 KG/M)  E PLATIBANDA EM CHAPA METÁLICA E=0,90 MM,  COMPLETA, CONFORME PROJETO DESENHO 1</t>
  </si>
  <si>
    <t>KG</t>
  </si>
  <si>
    <t xml:space="preserve"> 4.3 </t>
  </si>
  <si>
    <t xml:space="preserve"> 2.578 </t>
  </si>
  <si>
    <t>SINAPI (73970/002) - ESTRUTURA METALICA PARA COBERTURA COMPOSTO POR PILARES DUPLO U ENRIGECIDO 200X75X25 E= 3,75 (11,04 KG/M) E VIGAS EM PERFIL DUPLO U ENRIJECIDO 200X75X25 E = 2,65 (7,92 KG/M), COMPLETA, CONFORME PROJETO DESENHO 2,3,4</t>
  </si>
  <si>
    <t xml:space="preserve"> 5 </t>
  </si>
  <si>
    <t>Alvenaria / vedação</t>
  </si>
  <si>
    <t xml:space="preserve"> 5.1 </t>
  </si>
  <si>
    <t xml:space="preserve"> 73863/001 </t>
  </si>
  <si>
    <t>ALVENARIA COM BLOCOS DE CONCRETO CELULAR 10X30X60CM, ESPESSURA 10CM, ASSENTADOS COM ARGAMASSA TRACO 1:2:9 (CIMENTO, CAL E AREIA) PREPARO MANUAL</t>
  </si>
  <si>
    <t xml:space="preserve"> 6 </t>
  </si>
  <si>
    <t>Esquadrias</t>
  </si>
  <si>
    <t xml:space="preserve"> 6.1 </t>
  </si>
  <si>
    <t xml:space="preserve"> 2.055 </t>
  </si>
  <si>
    <t>SINAPI (91315) - KIT DE PORTA DE MADEIRA PARA PINTURA, SEMI-OCA (LEVE OU MÉDIA), PADRÃO POPULAR, 100X210CM, ESPESSURA DE 3,5CM, ITENS INCLUSOS: DOBRADIÇAS, MONTAGEM E INSTALAÇÃO DO BATENTE, FECHADURA COM EXECUÇÃO DO FURO - FORNECIMENTO E INSTALAÇÃO. AF_08/2015</t>
  </si>
  <si>
    <t>UN</t>
  </si>
  <si>
    <t xml:space="preserve"> 6.2 </t>
  </si>
  <si>
    <t xml:space="preserve"> 2.281 </t>
  </si>
  <si>
    <t>CPOS (24.02.020) - Esquadria em metalon 2,65 x 3,10, com Porta em ferro de abrir duas folhas 1,80x2,41, conforme projeto, linha comercial, COMPLETA, COM BARRA ANTI PÂNICO, FECHADURA E VIDRO 6 MM</t>
  </si>
  <si>
    <t>UNIDADE</t>
  </si>
  <si>
    <t xml:space="preserve"> 6.3 </t>
  </si>
  <si>
    <t xml:space="preserve"> 2.217 </t>
  </si>
  <si>
    <t>PAINEL EM VIDRO TEMPERADO INCOLOR 10 MM, DIMENSÃO 4,75x2,85 M, COMPOSTO POR PORTA AUTOMÁTICA DESLIZANTE DUAS FOLHAS DE 90x210 CM E UMA ESQUADRIA MAXIM-AR DE 65x110 CM, CONFORME PROJETO, COMPLETA, INSTALADA</t>
  </si>
  <si>
    <t xml:space="preserve"> 6.4 </t>
  </si>
  <si>
    <t xml:space="preserve"> 72120 </t>
  </si>
  <si>
    <t>PAINEL EM VIDRO TEMPERADO INCOLOR, ESPESSURA 10MM, DIMENSÃO 1,05X2,85 M, COMPOSTO POR UMA ESQUADRIA MAXIM-AR DE 52x110 CM, COMPLETA, INSTALADA</t>
  </si>
  <si>
    <t xml:space="preserve"> 7 </t>
  </si>
  <si>
    <t>Cobertura</t>
  </si>
  <si>
    <t xml:space="preserve"> 7.1 </t>
  </si>
  <si>
    <t xml:space="preserve"> 2.580 </t>
  </si>
  <si>
    <t>CPOS (16.32.120) - Cobertura plana em policarbonato alveolar 10 mm, completa, incluso estrutura metálica para fixação (perfil estrutural em alumínio 50x30 PC 5512 anodizado branco)</t>
  </si>
  <si>
    <t xml:space="preserve"> 7.2 </t>
  </si>
  <si>
    <t xml:space="preserve"> 94228 </t>
  </si>
  <si>
    <t>CALHA EM CHAPA DE AÇO GALVANIZADO NÚMERO 24, DESENVOLVIMENTO DE 50 CM, INCLUSO TRANSPORTE VERTICAL. AF_06/2016</t>
  </si>
  <si>
    <t xml:space="preserve"> 7.3 </t>
  </si>
  <si>
    <t xml:space="preserve"> 94231 </t>
  </si>
  <si>
    <t>RUFO EM CHAPA DE AÇO GALVANIZADO NÚMERO 24, CORTE DE 25 CM, INCLUSO TRANSPORTE VERTICAL. AF_06/2016</t>
  </si>
  <si>
    <t xml:space="preserve"> 8 </t>
  </si>
  <si>
    <t>Esgoto Pluvial</t>
  </si>
  <si>
    <t xml:space="preserve"> 8.1 </t>
  </si>
  <si>
    <t xml:space="preserve"> 91790 </t>
  </si>
  <si>
    <t>(COMPOSIÇÃO REPRESENTATIVA) DO SERVIÇO DE INSTALAÇÃO DE TUBOS DE PVC, SÉRIE R, ÁGUA PLUVIAL, DN 100 MM (INSTALADO EM RAMAL DE ENCAMINHAMENTO, OU CONDUTORES VERTICAIS), INCLUSIVE CONEXÕES, CORTES E FIXAÇÕES, PARA PRÉDIOS. AF_10/2015</t>
  </si>
  <si>
    <t xml:space="preserve"> 8.2 </t>
  </si>
  <si>
    <t xml:space="preserve"> 72285 </t>
  </si>
  <si>
    <t>CAIXA DE AREIA 40X40X40CM EM ALVENARIA - EXECUÇÃO</t>
  </si>
  <si>
    <t xml:space="preserve"> 9 </t>
  </si>
  <si>
    <t>Revestimento Interno</t>
  </si>
  <si>
    <t xml:space="preserve"> 9.1 </t>
  </si>
  <si>
    <t xml:space="preserve"> 87879 </t>
  </si>
  <si>
    <t>CHAPISCO APLICADO EM ALVENARIAS E ESTRUTURAS DE CONCRETO INTERNAS, COM COLHER DE PEDREIRO.  ARGAMASSA TRAÇO 1:3 COM PREPARO EM BETONEIRA 400L. AF_06/2014</t>
  </si>
  <si>
    <t xml:space="preserve"> 9.2 </t>
  </si>
  <si>
    <t xml:space="preserve"> 89173 </t>
  </si>
  <si>
    <t>(COMPOSIÇÃO REPRESENTATIVA) DO SERVIÇO DE EMBOÇO/MASSA ÚNICA, APLICADO MANUALMENTE, TRAÇO 1:2:8, EM BETONEIRA DE 400L, PAREDES INTERNAS, COM EXECUÇÃO DE TALISCAS, EDIFICAÇÃO HABITACIONAL UNIFAMILIAR (CASAS) E EDIFICAÇÃO PÚBLICA PADRÃO. AF_12/2014</t>
  </si>
  <si>
    <t xml:space="preserve"> 9.3 </t>
  </si>
  <si>
    <t xml:space="preserve"> 14.05.61 </t>
  </si>
  <si>
    <t>SUDECAP</t>
  </si>
  <si>
    <t>REBOCO TIPO MASSA FINA COM ARGAMASSA 1:7</t>
  </si>
  <si>
    <t xml:space="preserve"> 9.4 </t>
  </si>
  <si>
    <t xml:space="preserve"> 96467 </t>
  </si>
  <si>
    <t>RODAPÉ CERÂMICO DE 7CM DE ALTURA COM PLACAS TIPO ESMALTADA COMERCIAL DE DIMENSÕES 35X35CM (PADRAO POPULAR). AF_06/2017</t>
  </si>
  <si>
    <t xml:space="preserve"> 9.5 </t>
  </si>
  <si>
    <t xml:space="preserve"> 95305 </t>
  </si>
  <si>
    <t>TEXTURA ACRÍLICA, APLICAÇÃO MANUAL EM PAREDE, UMA DEMÃO. AF_09/2016</t>
  </si>
  <si>
    <t xml:space="preserve"> 10 </t>
  </si>
  <si>
    <t>Divisórias e Forros</t>
  </si>
  <si>
    <t xml:space="preserve"> 10.1 </t>
  </si>
  <si>
    <t xml:space="preserve"> 73986/001 </t>
  </si>
  <si>
    <t>FORRO DE GESSO EM PLACAS 60X60CM, ESPESSURA 1,2CM, INCLUSIVE FIXACAO COM ARAME, PARA FECHAMENTO DE DE CHAMINÉ COZINHA</t>
  </si>
  <si>
    <t xml:space="preserve"> 11 </t>
  </si>
  <si>
    <t>Pisos e Pavimentações</t>
  </si>
  <si>
    <t xml:space="preserve"> 11.1 </t>
  </si>
  <si>
    <t xml:space="preserve"> 84191 </t>
  </si>
  <si>
    <t>PISO  GRANITINA ESPESSURA 8 MM, INCLUSO JUNTAS DE DILATACAO PLASTICAS, NO LOCAL DE REMOÇÃO DE PAREDE</t>
  </si>
  <si>
    <t xml:space="preserve"> 12 </t>
  </si>
  <si>
    <t>Pintura</t>
  </si>
  <si>
    <t xml:space="preserve"> 12.1 </t>
  </si>
  <si>
    <t xml:space="preserve"> 88485 </t>
  </si>
  <si>
    <t>APLICAÇÃO DE FUNDO SELADOR ACRÍLICO EM PAREDES, UMA DEMÃO. PINTURA DE TODA SALA/COZINHA AF_06/2014</t>
  </si>
  <si>
    <t xml:space="preserve"> 12.2 </t>
  </si>
  <si>
    <t xml:space="preserve"> 88489 </t>
  </si>
  <si>
    <t>APLICAÇÃO MANUAL DE PINTURA COM TINTA LÁTEX ACRÍLICA EM PAREDES, DUAS DEMÃOS, PINTURA DE TODA SALA/COZINHA. AF_06/2014</t>
  </si>
  <si>
    <t xml:space="preserve"> 12.3 </t>
  </si>
  <si>
    <t xml:space="preserve"> 74065/001 </t>
  </si>
  <si>
    <t>PINTURA ESMALTE FOSCO PARA MADEIRA, DUAS DEMAOS, SOBRE FUNDO NIVELADOR BRANCO</t>
  </si>
  <si>
    <t xml:space="preserve"> 12.4 </t>
  </si>
  <si>
    <t xml:space="preserve"> 74145/001 </t>
  </si>
  <si>
    <t>PINTURA ESMALTE FOSCO, DUAS DEMAOS, SOBRE SUPERFICIE METALICA, INCLUSO UMA DEMAO DE FUNDO ANTICORROSIVO. UTILIZACAO DE REVOLVER ( AR-COMPRIMIDO).</t>
  </si>
  <si>
    <t xml:space="preserve"> 12.5 </t>
  </si>
  <si>
    <t xml:space="preserve"> 84660 </t>
  </si>
  <si>
    <t>FUNDO PREPARADOR PRIMER SINTETICO, PARA ESTRUTURA METALICA, UMA DEMÃO, ESPESSURA DE 25 MICRA</t>
  </si>
  <si>
    <t xml:space="preserve"> 12.6 </t>
  </si>
  <si>
    <t xml:space="preserve"> 3714 </t>
  </si>
  <si>
    <t>ORSE</t>
  </si>
  <si>
    <t>Pintura de acabamento com aplicação de 02 demão de tinta esmalte poliuretano, RENNER RETHANE FLV 653, bi-componente ou similar</t>
  </si>
  <si>
    <t xml:space="preserve"> 13 </t>
  </si>
  <si>
    <t>INSTALAÇÃO ELÉTRICA</t>
  </si>
  <si>
    <t xml:space="preserve"> 13.1 </t>
  </si>
  <si>
    <t xml:space="preserve"> 8.0030 </t>
  </si>
  <si>
    <t>Tomada 2P+T 20A (NBR14136), Linha Silentoque, com espelho de alumínio para condulete múltiplo. Fornecimento e instalação.</t>
  </si>
  <si>
    <t>un</t>
  </si>
  <si>
    <t xml:space="preserve"> 13.2 </t>
  </si>
  <si>
    <t xml:space="preserve"> 8.021 </t>
  </si>
  <si>
    <t>CONDULETE 3/4" EM LIGA DE ALUMINIO,  TIPO MULTIPLO "X", COM TAMPA CEGA, PINTADA, FIXADA E COM CONECTORES E TAMPÃO DE PVC PARA OS MÓDULOS NÃO UTILIZADOS. FORNECIMENTO E INSTALAÇÃO</t>
  </si>
  <si>
    <t xml:space="preserve"> 13.3 </t>
  </si>
  <si>
    <t xml:space="preserve"> 8.0005 </t>
  </si>
  <si>
    <t>Eletroduto de aço galvanizado tipo LEVE 3/4" com pintura, luvas, curvas, braçadeiras tipo chaveta com parafuso, buchas e arruelas - completo - metro linear fornecimento e instalação</t>
  </si>
  <si>
    <t>metro</t>
  </si>
  <si>
    <t xml:space="preserve"> 13.4 </t>
  </si>
  <si>
    <t xml:space="preserve"> 91926 </t>
  </si>
  <si>
    <t>CABO DE COBRE FLEXÍVEL ISOLADO, 2,5 MM², ANTI-CHAMA 450/750 V, PARA CIRCUITOS TERMINAIS - FORNECIMENTO E INSTALAÇÃO. AF_12/2015</t>
  </si>
  <si>
    <t xml:space="preserve"> 14 </t>
  </si>
  <si>
    <t>Serviços complementares</t>
  </si>
  <si>
    <t xml:space="preserve"> 14.1 </t>
  </si>
  <si>
    <t xml:space="preserve"> 92393 </t>
  </si>
  <si>
    <t>EXECUÇÃO DE PAVIMENTO EM PISO INTERTRAVADO, COM BLOCO SEXTAVADO DE 25 X 25 CM, ESPESSURA 6 CM. AF_12/2015</t>
  </si>
  <si>
    <t xml:space="preserve"> 14.2 </t>
  </si>
  <si>
    <t xml:space="preserve"> 92402 </t>
  </si>
  <si>
    <t>EXECUÇÃO DE PASSEIO EM PISO INTERTRAVADO, COM BLOCO 16 FACES DE 22 X 11 CM, ESPESSURA 6 CM. AF_12/2015</t>
  </si>
  <si>
    <t xml:space="preserve"> 14.3 </t>
  </si>
  <si>
    <t xml:space="preserve"> 94994 </t>
  </si>
  <si>
    <t>EXECUÇÃO DE PASSEIO (CALÇADA) OU PISO DE CONCRETO COM CONCRETO MOLDADO IN LOCO, FEITO EM OBRA, ACABAMENTO CONVENCIONAL, ESPESSURA 8 CM, ARMADO. AF_07/2016</t>
  </si>
  <si>
    <t xml:space="preserve"> 14.4 </t>
  </si>
  <si>
    <t xml:space="preserve"> 9537 </t>
  </si>
  <si>
    <t>LIMPEZA FINAL DA OBRA</t>
  </si>
  <si>
    <t>_______________________________________________________________
Pedro
Engenheiro Civil</t>
  </si>
  <si>
    <t>Acessos coberto CCSH</t>
  </si>
  <si>
    <t>TOTAL</t>
  </si>
  <si>
    <t>COMPOSIÇÃO DO BDI ADOTADO PARA A OBRA/SERVIÇO</t>
  </si>
  <si>
    <t>ITEM</t>
  </si>
  <si>
    <t xml:space="preserve">DESCRIÇÃO </t>
  </si>
  <si>
    <t>SIGLA</t>
  </si>
  <si>
    <t>TAXA %</t>
  </si>
  <si>
    <t>Administração Central</t>
  </si>
  <si>
    <t>AC</t>
  </si>
  <si>
    <t xml:space="preserve">Seguros                </t>
  </si>
  <si>
    <t>S</t>
  </si>
  <si>
    <t>Riscos e imprevistos</t>
  </si>
  <si>
    <t>R</t>
  </si>
  <si>
    <t xml:space="preserve">Garantias    </t>
  </si>
  <si>
    <t>G</t>
  </si>
  <si>
    <t xml:space="preserve">Despesas Financeiras       </t>
  </si>
  <si>
    <t>DF</t>
  </si>
  <si>
    <t>Lucro bruto</t>
  </si>
  <si>
    <t>L</t>
  </si>
  <si>
    <t>COFINS</t>
  </si>
  <si>
    <t>I</t>
  </si>
  <si>
    <t>PIS</t>
  </si>
  <si>
    <t>ISS</t>
  </si>
  <si>
    <t>BDI=((((1+(AC+S+R+G)/100)x(1+DF/100)x(1+L/100)) / (1-I/100))-1)x100 = 25,00%</t>
  </si>
  <si>
    <t>CRONOGRAMA FÍSICO-FINANCEIRO</t>
  </si>
  <si>
    <t>It</t>
  </si>
  <si>
    <t>DESCRIÇÃO</t>
  </si>
  <si>
    <t>30 dias</t>
  </si>
  <si>
    <t>60 dias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</si>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</sst>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name val="Arial"/>
      <family val="1"/>
    </font>
    <font>
      <sz val="11"/>
      <color theme="1"/>
      <name val="Calibri"/>
      <family val="2"/>
      <scheme val="minor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i/>
      <sz val="10"/>
      <name val="Arial Narrow"/>
      <family val="2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ZapfHumnst BT"/>
      <family val="2"/>
    </font>
    <font>
      <b/>
      <sz val="14"/>
      <name val="Arial Narrow"/>
      <family val="2"/>
    </font>
    <font>
      <b/>
      <sz val="14"/>
      <color rgb="FFFF0000"/>
      <name val="Arial Narrow"/>
      <family val="2"/>
    </font>
    <font>
      <b/>
      <sz val="8"/>
      <name val="ZapfHumnst BT"/>
      <family val="2"/>
    </font>
    <font>
      <b/>
      <sz val="9"/>
      <name val="ZapfHumnst BT"/>
      <family val="2"/>
    </font>
    <font>
      <b/>
      <sz val="10"/>
      <name val="ZapfHumnst BT"/>
      <family val="2"/>
    </font>
    <font>
      <sz val="8"/>
      <name val="ZapfHumnst BT"/>
      <family val="2"/>
    </font>
    <font>
      <b/>
      <sz val="8"/>
      <color indexed="10"/>
      <name val="ZapfHumnst BT"/>
      <family val="2"/>
    </font>
    <font>
      <sz val="10"/>
      <name val="ZapfHumnst BT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5" fillId="0" borderId="0"/>
    <xf numFmtId="0" fontId="1" fillId="0" borderId="0"/>
  </cellStyleXfs>
  <cellXfs count="78">
    <xf numFmtId="0" fontId="0" fillId="0" borderId="0" xfId="0"/>
    <xf numFmtId="0" fontId="16" fillId="15" borderId="0" xfId="0" applyFont="1" applyFill="1" applyAlignment="1">
      <alignment horizontal="center" vertical="top" wrapText="1"/>
    </xf>
    <xf numFmtId="0" fontId="17" fillId="16" borderId="0" xfId="0" applyFont="1" applyFill="1" applyAlignment="1">
      <alignment horizontal="right" vertical="top" wrapText="1"/>
    </xf>
    <xf numFmtId="0" fontId="18" fillId="17" borderId="0" xfId="0" applyFont="1" applyFill="1" applyAlignment="1">
      <alignment horizontal="center" vertical="top" wrapText="1"/>
    </xf>
    <xf numFmtId="4" fontId="17" fillId="16" borderId="0" xfId="0" applyNumberFormat="1" applyFont="1" applyFill="1" applyAlignment="1">
      <alignment horizontal="right" vertical="top" wrapText="1"/>
    </xf>
    <xf numFmtId="0" fontId="2" fillId="2" borderId="1" xfId="0" applyFont="1" applyFill="1" applyBorder="1" applyAlignment="1">
      <alignment horizontal="left" vertical="top" wrapText="1"/>
    </xf>
    <xf numFmtId="0" fontId="15" fillId="14" borderId="1" xfId="0" applyFont="1" applyFill="1" applyBorder="1" applyAlignment="1">
      <alignment horizontal="left" vertical="top" wrapText="1"/>
    </xf>
    <xf numFmtId="0" fontId="10" fillId="14" borderId="1" xfId="0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horizontal="right" vertical="top" wrapText="1"/>
    </xf>
    <xf numFmtId="0" fontId="7" fillId="7" borderId="1" xfId="0" applyFont="1" applyFill="1" applyBorder="1" applyAlignment="1">
      <alignment horizontal="left" vertical="top" wrapText="1"/>
    </xf>
    <xf numFmtId="0" fontId="8" fillId="8" borderId="1" xfId="0" applyFont="1" applyFill="1" applyBorder="1" applyAlignment="1">
      <alignment horizontal="right" vertical="top" wrapText="1"/>
    </xf>
    <xf numFmtId="4" fontId="9" fillId="9" borderId="1" xfId="0" applyNumberFormat="1" applyFont="1" applyFill="1" applyBorder="1" applyAlignment="1">
      <alignment horizontal="right" vertical="top" wrapText="1"/>
    </xf>
    <xf numFmtId="0" fontId="11" fillId="10" borderId="1" xfId="0" applyFont="1" applyFill="1" applyBorder="1" applyAlignment="1">
      <alignment horizontal="left" vertical="top" wrapText="1"/>
    </xf>
    <xf numFmtId="0" fontId="13" fillId="12" borderId="1" xfId="0" applyFont="1" applyFill="1" applyBorder="1" applyAlignment="1">
      <alignment horizontal="right" vertical="top" wrapText="1"/>
    </xf>
    <xf numFmtId="0" fontId="12" fillId="11" borderId="1" xfId="0" applyFont="1" applyFill="1" applyBorder="1" applyAlignment="1">
      <alignment horizontal="center" vertical="top" wrapText="1"/>
    </xf>
    <xf numFmtId="4" fontId="14" fillId="13" borderId="1" xfId="0" applyNumberFormat="1" applyFont="1" applyFill="1" applyBorder="1" applyAlignment="1">
      <alignment horizontal="right" vertical="top" wrapText="1"/>
    </xf>
    <xf numFmtId="4" fontId="17" fillId="16" borderId="1" xfId="0" applyNumberFormat="1" applyFont="1" applyFill="1" applyBorder="1" applyAlignment="1">
      <alignment horizontal="right" vertical="top" wrapText="1"/>
    </xf>
    <xf numFmtId="49" fontId="19" fillId="18" borderId="1" xfId="0" applyNumberFormat="1" applyFont="1" applyFill="1" applyBorder="1" applyAlignment="1" applyProtection="1">
      <alignment horizontal="left" vertical="center" wrapText="1"/>
      <protection locked="0"/>
    </xf>
    <xf numFmtId="49" fontId="19" fillId="18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18" borderId="1" xfId="0" applyFont="1" applyFill="1" applyBorder="1" applyAlignment="1">
      <alignment horizontal="left"/>
    </xf>
    <xf numFmtId="4" fontId="19" fillId="18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19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4" fontId="22" fillId="0" borderId="1" xfId="0" applyNumberFormat="1" applyFont="1" applyBorder="1" applyAlignment="1">
      <alignment horizontal="center" vertical="top" wrapText="1"/>
    </xf>
    <xf numFmtId="0" fontId="23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center" vertical="top" wrapText="1"/>
    </xf>
    <xf numFmtId="4" fontId="20" fillId="19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20" borderId="0" xfId="0" applyFont="1" applyFill="1" applyAlignment="1">
      <alignment horizontal="center" vertical="top" wrapText="1"/>
    </xf>
    <xf numFmtId="49" fontId="19" fillId="19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2"/>
    <xf numFmtId="49" fontId="28" fillId="0" borderId="1" xfId="1" applyNumberFormat="1" applyFont="1" applyBorder="1" applyAlignment="1">
      <alignment horizontal="center" vertical="center" wrapText="1"/>
    </xf>
    <xf numFmtId="0" fontId="29" fillId="21" borderId="1" xfId="1" applyFont="1" applyFill="1" applyBorder="1" applyAlignment="1">
      <alignment horizontal="center" vertical="center" wrapText="1"/>
    </xf>
    <xf numFmtId="0" fontId="30" fillId="21" borderId="1" xfId="1" applyFont="1" applyFill="1" applyBorder="1" applyAlignment="1">
      <alignment horizontal="center" vertical="center" wrapText="1"/>
    </xf>
    <xf numFmtId="4" fontId="30" fillId="21" borderId="1" xfId="1" applyNumberFormat="1" applyFont="1" applyFill="1" applyBorder="1" applyAlignment="1">
      <alignment horizontal="center" vertical="center" wrapText="1"/>
    </xf>
    <xf numFmtId="9" fontId="29" fillId="0" borderId="1" xfId="1" applyNumberFormat="1" applyFont="1" applyBorder="1" applyAlignment="1">
      <alignment horizontal="center" vertical="center" wrapText="1"/>
    </xf>
    <xf numFmtId="4" fontId="29" fillId="0" borderId="1" xfId="1" applyNumberFormat="1" applyFont="1" applyBorder="1" applyAlignment="1">
      <alignment horizontal="center" vertical="center" wrapText="1"/>
    </xf>
    <xf numFmtId="4" fontId="29" fillId="22" borderId="1" xfId="1" applyNumberFormat="1" applyFont="1" applyFill="1" applyBorder="1" applyAlignment="1">
      <alignment horizontal="center" vertical="center" wrapText="1"/>
    </xf>
    <xf numFmtId="9" fontId="29" fillId="0" borderId="1" xfId="1" applyNumberFormat="1" applyFont="1" applyFill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4" fontId="29" fillId="0" borderId="1" xfId="1" applyNumberFormat="1" applyFont="1" applyBorder="1" applyAlignment="1">
      <alignment horizontal="center" wrapText="1"/>
    </xf>
    <xf numFmtId="4" fontId="31" fillId="0" borderId="1" xfId="1" applyNumberFormat="1" applyFont="1" applyBorder="1" applyAlignment="1">
      <alignment horizontal="center" vertical="center" wrapText="1"/>
    </xf>
    <xf numFmtId="4" fontId="32" fillId="0" borderId="1" xfId="1" applyNumberFormat="1" applyFont="1" applyBorder="1" applyAlignment="1">
      <alignment horizontal="center" vertical="center" wrapText="1"/>
    </xf>
    <xf numFmtId="4" fontId="33" fillId="0" borderId="1" xfId="1" applyNumberFormat="1" applyFont="1" applyBorder="1" applyAlignment="1">
      <alignment horizontal="center" vertical="center" wrapText="1"/>
    </xf>
    <xf numFmtId="0" fontId="34" fillId="0" borderId="0" xfId="1" applyFont="1" applyBorder="1" applyAlignment="1">
      <alignment horizontal="center" vertical="center" wrapText="1"/>
    </xf>
    <xf numFmtId="0" fontId="32" fillId="0" borderId="0" xfId="1" applyFont="1" applyBorder="1" applyAlignment="1">
      <alignment vertical="center" wrapText="1"/>
    </xf>
    <xf numFmtId="0" fontId="32" fillId="0" borderId="0" xfId="1" applyFont="1" applyBorder="1" applyAlignment="1">
      <alignment horizontal="center" vertical="center" wrapText="1"/>
    </xf>
    <xf numFmtId="0" fontId="34" fillId="0" borderId="0" xfId="1" applyFont="1" applyBorder="1" applyAlignment="1">
      <alignment horizontal="right" vertical="center" wrapText="1"/>
    </xf>
    <xf numFmtId="4" fontId="31" fillId="0" borderId="0" xfId="1" applyNumberFormat="1" applyFont="1" applyBorder="1" applyAlignment="1">
      <alignment horizontal="center" vertical="center" wrapText="1"/>
    </xf>
    <xf numFmtId="0" fontId="18" fillId="17" borderId="0" xfId="0" applyFont="1" applyFill="1" applyAlignment="1">
      <alignment horizontal="center" vertical="top" wrapText="1"/>
    </xf>
    <xf numFmtId="0" fontId="0" fillId="0" borderId="0" xfId="0"/>
    <xf numFmtId="0" fontId="10" fillId="16" borderId="1" xfId="0" applyFont="1" applyFill="1" applyBorder="1" applyAlignment="1">
      <alignment horizontal="center" vertical="top" wrapText="1"/>
    </xf>
    <xf numFmtId="0" fontId="17" fillId="16" borderId="1" xfId="0" applyFont="1" applyFill="1" applyBorder="1" applyAlignment="1">
      <alignment horizontal="center" vertical="top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49" fontId="19" fillId="19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14" borderId="0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/>
    <xf numFmtId="0" fontId="4" fillId="4" borderId="1" xfId="0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horizontal="right" vertical="top" wrapText="1"/>
    </xf>
    <xf numFmtId="0" fontId="5" fillId="5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15" fillId="14" borderId="1" xfId="0" applyFont="1" applyFill="1" applyBorder="1" applyAlignment="1">
      <alignment horizontal="left" vertical="top" wrapText="1"/>
    </xf>
    <xf numFmtId="0" fontId="29" fillId="0" borderId="1" xfId="1" applyFont="1" applyBorder="1" applyAlignment="1">
      <alignment horizontal="left" vertical="center" wrapText="1"/>
    </xf>
    <xf numFmtId="0" fontId="29" fillId="0" borderId="1" xfId="1" applyFont="1" applyBorder="1" applyAlignment="1">
      <alignment horizontal="center" vertical="center" wrapText="1"/>
    </xf>
    <xf numFmtId="4" fontId="31" fillId="0" borderId="1" xfId="1" applyNumberFormat="1" applyFont="1" applyBorder="1" applyAlignment="1">
      <alignment horizontal="center" vertical="center" wrapText="1"/>
    </xf>
    <xf numFmtId="0" fontId="26" fillId="0" borderId="6" xfId="1" applyFont="1" applyBorder="1" applyAlignment="1">
      <alignment horizontal="center" vertical="center" wrapText="1"/>
    </xf>
    <xf numFmtId="0" fontId="26" fillId="0" borderId="7" xfId="1" applyFont="1" applyBorder="1" applyAlignment="1">
      <alignment horizontal="center" vertical="center" wrapText="1"/>
    </xf>
    <xf numFmtId="0" fontId="26" fillId="0" borderId="8" xfId="1" applyFont="1" applyBorder="1" applyAlignment="1">
      <alignment horizontal="center" vertical="center" wrapText="1"/>
    </xf>
    <xf numFmtId="49" fontId="27" fillId="0" borderId="6" xfId="1" applyNumberFormat="1" applyFont="1" applyBorder="1" applyAlignment="1">
      <alignment horizontal="right" vertical="center" wrapText="1"/>
    </xf>
    <xf numFmtId="49" fontId="27" fillId="0" borderId="7" xfId="1" applyNumberFormat="1" applyFont="1" applyBorder="1" applyAlignment="1">
      <alignment horizontal="right" vertical="center" wrapText="1"/>
    </xf>
  </cellXfs>
  <cellStyles count="3">
    <cellStyle name="Normal" xfId="0" builtinId="0"/>
    <cellStyle name="Normal 2" xfId="2"/>
    <cellStyle name="Normal 4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33500" cy="1000125"/>
    <xdr:pic>
      <xdr:nvPicPr>
        <xdr:cNvPr id="2" name="Imagem 1"/>
        <xdr:cNvPicPr>
          <a:picLocks noSelect="1" noChangeAspect="1" noMove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tabSelected="1" showOutlineSymbols="0" showWhiteSpace="0" view="pageBreakPreview" topLeftCell="A50" zoomScale="60" zoomScaleNormal="100" workbookViewId="0">
      <selection activeCell="Y71" sqref="Y71"/>
    </sheetView>
  </sheetViews>
  <sheetFormatPr defaultRowHeight="14.25"/>
  <cols>
    <col min="1" max="3" width="10" bestFit="1" customWidth="1"/>
    <col min="4" max="4" width="60" bestFit="1" customWidth="1"/>
    <col min="5" max="5" width="8" bestFit="1" customWidth="1"/>
    <col min="6" max="6" width="10" customWidth="1"/>
    <col min="7" max="10" width="10" bestFit="1" customWidth="1"/>
    <col min="11" max="11" width="11.75" bestFit="1" customWidth="1"/>
  </cols>
  <sheetData>
    <row r="1" spans="1:11" ht="15">
      <c r="A1" s="5"/>
      <c r="B1" s="5"/>
      <c r="C1" s="5"/>
      <c r="D1" s="5" t="s">
        <v>0</v>
      </c>
      <c r="E1" s="68"/>
      <c r="F1" s="68"/>
      <c r="G1" s="68" t="s">
        <v>2</v>
      </c>
      <c r="H1" s="68"/>
      <c r="I1" s="68"/>
      <c r="J1" s="68" t="s">
        <v>3</v>
      </c>
      <c r="K1" s="68"/>
    </row>
    <row r="2" spans="1:11" ht="83.25" customHeight="1">
      <c r="A2" s="6"/>
      <c r="B2" s="6"/>
      <c r="C2" s="6"/>
      <c r="D2" s="7" t="s">
        <v>203</v>
      </c>
      <c r="E2" s="69"/>
      <c r="F2" s="69"/>
      <c r="G2" s="69" t="s">
        <v>5</v>
      </c>
      <c r="H2" s="69"/>
      <c r="I2" s="69"/>
      <c r="J2" s="69" t="s">
        <v>6</v>
      </c>
      <c r="K2" s="69"/>
    </row>
    <row r="3" spans="1:11" ht="15">
      <c r="A3" s="63" t="s">
        <v>7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1" ht="15" customHeight="1">
      <c r="A4" s="65" t="s">
        <v>8</v>
      </c>
      <c r="B4" s="66" t="s">
        <v>9</v>
      </c>
      <c r="C4" s="65" t="s">
        <v>10</v>
      </c>
      <c r="D4" s="65" t="s">
        <v>11</v>
      </c>
      <c r="E4" s="67" t="s">
        <v>12</v>
      </c>
      <c r="F4" s="66" t="s">
        <v>13</v>
      </c>
      <c r="G4" s="67" t="s">
        <v>14</v>
      </c>
      <c r="H4" s="65"/>
      <c r="I4" s="65"/>
      <c r="J4" s="67" t="s">
        <v>15</v>
      </c>
      <c r="K4" s="65"/>
    </row>
    <row r="5" spans="1:11" ht="15" customHeight="1">
      <c r="A5" s="66"/>
      <c r="B5" s="66"/>
      <c r="C5" s="66"/>
      <c r="D5" s="66"/>
      <c r="E5" s="66"/>
      <c r="F5" s="66"/>
      <c r="G5" s="8" t="s">
        <v>16</v>
      </c>
      <c r="H5" s="8" t="s">
        <v>17</v>
      </c>
      <c r="I5" s="8" t="s">
        <v>15</v>
      </c>
      <c r="J5" s="8" t="s">
        <v>16</v>
      </c>
      <c r="K5" s="8" t="s">
        <v>15</v>
      </c>
    </row>
    <row r="6" spans="1:11" ht="24" customHeight="1">
      <c r="A6" s="9" t="s">
        <v>18</v>
      </c>
      <c r="B6" s="9"/>
      <c r="C6" s="9"/>
      <c r="D6" s="9" t="s">
        <v>19</v>
      </c>
      <c r="E6" s="9"/>
      <c r="F6" s="10"/>
      <c r="G6" s="9"/>
      <c r="H6" s="9"/>
      <c r="I6" s="9"/>
      <c r="J6" s="9"/>
      <c r="K6" s="11">
        <f>SUM(J7:J11)</f>
        <v>24300.22</v>
      </c>
    </row>
    <row r="7" spans="1:11" ht="24" customHeight="1">
      <c r="A7" s="12" t="s">
        <v>20</v>
      </c>
      <c r="B7" s="13" t="s">
        <v>21</v>
      </c>
      <c r="C7" s="12" t="s">
        <v>22</v>
      </c>
      <c r="D7" s="12" t="s">
        <v>23</v>
      </c>
      <c r="E7" s="14" t="s">
        <v>24</v>
      </c>
      <c r="F7" s="13">
        <v>2</v>
      </c>
      <c r="G7" s="15">
        <v>5311.68</v>
      </c>
      <c r="H7" s="15">
        <v>1.32</v>
      </c>
      <c r="I7" s="15">
        <f>G7+H7</f>
        <v>5313</v>
      </c>
      <c r="J7" s="15">
        <f>F7*I7</f>
        <v>10626</v>
      </c>
      <c r="K7" s="15"/>
    </row>
    <row r="8" spans="1:11" ht="24" customHeight="1">
      <c r="A8" s="12" t="s">
        <v>25</v>
      </c>
      <c r="B8" s="13" t="s">
        <v>26</v>
      </c>
      <c r="C8" s="12" t="s">
        <v>27</v>
      </c>
      <c r="D8" s="12" t="s">
        <v>28</v>
      </c>
      <c r="E8" s="14" t="s">
        <v>29</v>
      </c>
      <c r="F8" s="13">
        <v>16</v>
      </c>
      <c r="G8" s="15">
        <v>94.11</v>
      </c>
      <c r="H8" s="15">
        <v>0.54</v>
      </c>
      <c r="I8" s="15">
        <f t="shared" ref="I8:I66" si="0">G8+H8</f>
        <v>94.65</v>
      </c>
      <c r="J8" s="15">
        <f t="shared" ref="J8:J66" si="1">F8*I8</f>
        <v>1514.4</v>
      </c>
      <c r="K8" s="15"/>
    </row>
    <row r="9" spans="1:11" ht="24" customHeight="1">
      <c r="A9" s="12" t="s">
        <v>30</v>
      </c>
      <c r="B9" s="13" t="s">
        <v>31</v>
      </c>
      <c r="C9" s="12" t="s">
        <v>27</v>
      </c>
      <c r="D9" s="12" t="s">
        <v>32</v>
      </c>
      <c r="E9" s="14" t="s">
        <v>33</v>
      </c>
      <c r="F9" s="13">
        <v>2</v>
      </c>
      <c r="G9" s="15">
        <v>43.13</v>
      </c>
      <c r="H9" s="15">
        <v>246.23</v>
      </c>
      <c r="I9" s="15">
        <f t="shared" si="0"/>
        <v>289.36</v>
      </c>
      <c r="J9" s="15">
        <f t="shared" si="1"/>
        <v>578.72</v>
      </c>
      <c r="K9" s="15"/>
    </row>
    <row r="10" spans="1:11" ht="53.25" customHeight="1">
      <c r="A10" s="12" t="s">
        <v>34</v>
      </c>
      <c r="B10" s="13" t="s">
        <v>35</v>
      </c>
      <c r="C10" s="12" t="s">
        <v>27</v>
      </c>
      <c r="D10" s="12" t="s">
        <v>36</v>
      </c>
      <c r="E10" s="14" t="s">
        <v>33</v>
      </c>
      <c r="F10" s="13">
        <v>20</v>
      </c>
      <c r="G10" s="15">
        <v>217.33</v>
      </c>
      <c r="H10" s="15">
        <v>206.05</v>
      </c>
      <c r="I10" s="15">
        <f t="shared" si="0"/>
        <v>423.38</v>
      </c>
      <c r="J10" s="15">
        <f t="shared" si="1"/>
        <v>8467.6</v>
      </c>
      <c r="K10" s="15"/>
    </row>
    <row r="11" spans="1:11" ht="24" customHeight="1">
      <c r="A11" s="12" t="s">
        <v>37</v>
      </c>
      <c r="B11" s="13" t="s">
        <v>38</v>
      </c>
      <c r="C11" s="12" t="s">
        <v>27</v>
      </c>
      <c r="D11" s="12" t="s">
        <v>39</v>
      </c>
      <c r="E11" s="14" t="s">
        <v>33</v>
      </c>
      <c r="F11" s="13">
        <v>130</v>
      </c>
      <c r="G11" s="15">
        <v>14.16</v>
      </c>
      <c r="H11" s="15">
        <v>9.7899999999999991</v>
      </c>
      <c r="I11" s="15">
        <f t="shared" si="0"/>
        <v>23.95</v>
      </c>
      <c r="J11" s="15">
        <f t="shared" si="1"/>
        <v>3113.5</v>
      </c>
      <c r="K11" s="15"/>
    </row>
    <row r="12" spans="1:11" ht="24" customHeight="1">
      <c r="A12" s="9" t="s">
        <v>40</v>
      </c>
      <c r="B12" s="9"/>
      <c r="C12" s="9"/>
      <c r="D12" s="9" t="s">
        <v>41</v>
      </c>
      <c r="E12" s="9"/>
      <c r="F12" s="10"/>
      <c r="G12" s="9"/>
      <c r="H12" s="9"/>
      <c r="I12" s="9"/>
      <c r="J12" s="9"/>
      <c r="K12" s="11">
        <f>SUM(J13:J19)</f>
        <v>2909.7745999999997</v>
      </c>
    </row>
    <row r="13" spans="1:11" ht="24" customHeight="1">
      <c r="A13" s="12" t="s">
        <v>42</v>
      </c>
      <c r="B13" s="13" t="s">
        <v>43</v>
      </c>
      <c r="C13" s="12" t="s">
        <v>27</v>
      </c>
      <c r="D13" s="12" t="s">
        <v>44</v>
      </c>
      <c r="E13" s="14" t="s">
        <v>45</v>
      </c>
      <c r="F13" s="13">
        <v>1</v>
      </c>
      <c r="G13" s="15">
        <v>51.5</v>
      </c>
      <c r="H13" s="15">
        <v>26.17</v>
      </c>
      <c r="I13" s="15">
        <f t="shared" si="0"/>
        <v>77.67</v>
      </c>
      <c r="J13" s="15">
        <f t="shared" si="1"/>
        <v>77.67</v>
      </c>
      <c r="K13" s="15"/>
    </row>
    <row r="14" spans="1:11" ht="24" customHeight="1">
      <c r="A14" s="12" t="s">
        <v>46</v>
      </c>
      <c r="B14" s="13" t="s">
        <v>47</v>
      </c>
      <c r="C14" s="12" t="s">
        <v>27</v>
      </c>
      <c r="D14" s="12" t="s">
        <v>48</v>
      </c>
      <c r="E14" s="14" t="s">
        <v>45</v>
      </c>
      <c r="F14" s="13">
        <v>8</v>
      </c>
      <c r="G14" s="15">
        <v>34</v>
      </c>
      <c r="H14" s="15">
        <v>16.87</v>
      </c>
      <c r="I14" s="15">
        <f t="shared" si="0"/>
        <v>50.870000000000005</v>
      </c>
      <c r="J14" s="15">
        <f t="shared" si="1"/>
        <v>406.96000000000004</v>
      </c>
      <c r="K14" s="15"/>
    </row>
    <row r="15" spans="1:11" ht="24" customHeight="1">
      <c r="A15" s="12" t="s">
        <v>49</v>
      </c>
      <c r="B15" s="13" t="s">
        <v>50</v>
      </c>
      <c r="C15" s="12" t="s">
        <v>27</v>
      </c>
      <c r="D15" s="12" t="s">
        <v>51</v>
      </c>
      <c r="E15" s="14" t="s">
        <v>52</v>
      </c>
      <c r="F15" s="13">
        <v>10</v>
      </c>
      <c r="G15" s="15">
        <v>0.41</v>
      </c>
      <c r="H15" s="15">
        <v>0.19</v>
      </c>
      <c r="I15" s="15">
        <f t="shared" si="0"/>
        <v>0.6</v>
      </c>
      <c r="J15" s="15">
        <f t="shared" si="1"/>
        <v>6</v>
      </c>
      <c r="K15" s="15"/>
    </row>
    <row r="16" spans="1:11" ht="24" customHeight="1">
      <c r="A16" s="12" t="s">
        <v>53</v>
      </c>
      <c r="B16" s="13" t="s">
        <v>54</v>
      </c>
      <c r="C16" s="12" t="s">
        <v>27</v>
      </c>
      <c r="D16" s="12" t="s">
        <v>55</v>
      </c>
      <c r="E16" s="14" t="s">
        <v>33</v>
      </c>
      <c r="F16" s="13">
        <v>9.66</v>
      </c>
      <c r="G16" s="15">
        <v>15.37</v>
      </c>
      <c r="H16" s="15">
        <v>8.19</v>
      </c>
      <c r="I16" s="15">
        <f t="shared" si="0"/>
        <v>23.56</v>
      </c>
      <c r="J16" s="15">
        <f t="shared" si="1"/>
        <v>227.58959999999999</v>
      </c>
      <c r="K16" s="15"/>
    </row>
    <row r="17" spans="1:11" ht="24" customHeight="1">
      <c r="A17" s="12" t="s">
        <v>56</v>
      </c>
      <c r="B17" s="13" t="s">
        <v>57</v>
      </c>
      <c r="C17" s="12" t="s">
        <v>27</v>
      </c>
      <c r="D17" s="12" t="s">
        <v>58</v>
      </c>
      <c r="E17" s="14" t="s">
        <v>45</v>
      </c>
      <c r="F17" s="13">
        <v>0.5</v>
      </c>
      <c r="G17" s="15">
        <v>168.06</v>
      </c>
      <c r="H17" s="15">
        <v>83.39</v>
      </c>
      <c r="I17" s="15">
        <f t="shared" si="0"/>
        <v>251.45</v>
      </c>
      <c r="J17" s="15">
        <f t="shared" si="1"/>
        <v>125.72499999999999</v>
      </c>
      <c r="K17" s="15"/>
    </row>
    <row r="18" spans="1:11" ht="36" customHeight="1">
      <c r="A18" s="12" t="s">
        <v>59</v>
      </c>
      <c r="B18" s="13" t="s">
        <v>60</v>
      </c>
      <c r="C18" s="12" t="s">
        <v>27</v>
      </c>
      <c r="D18" s="12" t="s">
        <v>61</v>
      </c>
      <c r="E18" s="14" t="s">
        <v>33</v>
      </c>
      <c r="F18" s="13">
        <v>12</v>
      </c>
      <c r="G18" s="15">
        <v>7.82</v>
      </c>
      <c r="H18" s="15">
        <v>3.78</v>
      </c>
      <c r="I18" s="15">
        <f t="shared" si="0"/>
        <v>11.6</v>
      </c>
      <c r="J18" s="15">
        <f t="shared" si="1"/>
        <v>139.19999999999999</v>
      </c>
      <c r="K18" s="15"/>
    </row>
    <row r="19" spans="1:11" ht="24" customHeight="1">
      <c r="A19" s="12" t="s">
        <v>62</v>
      </c>
      <c r="B19" s="13" t="s">
        <v>63</v>
      </c>
      <c r="C19" s="12" t="s">
        <v>22</v>
      </c>
      <c r="D19" s="12" t="s">
        <v>64</v>
      </c>
      <c r="E19" s="14" t="s">
        <v>65</v>
      </c>
      <c r="F19" s="13">
        <v>9</v>
      </c>
      <c r="G19" s="15">
        <v>0</v>
      </c>
      <c r="H19" s="15">
        <v>214.07</v>
      </c>
      <c r="I19" s="15">
        <f t="shared" si="0"/>
        <v>214.07</v>
      </c>
      <c r="J19" s="15">
        <f t="shared" si="1"/>
        <v>1926.6299999999999</v>
      </c>
      <c r="K19" s="15"/>
    </row>
    <row r="20" spans="1:11" ht="24" customHeight="1">
      <c r="A20" s="9" t="s">
        <v>66</v>
      </c>
      <c r="B20" s="9"/>
      <c r="C20" s="9"/>
      <c r="D20" s="9" t="s">
        <v>67</v>
      </c>
      <c r="E20" s="9"/>
      <c r="F20" s="10"/>
      <c r="G20" s="9"/>
      <c r="H20" s="9"/>
      <c r="I20" s="9"/>
      <c r="J20" s="9"/>
      <c r="K20" s="11">
        <f>J21</f>
        <v>819.68</v>
      </c>
    </row>
    <row r="21" spans="1:11" ht="58.5" customHeight="1">
      <c r="A21" s="12" t="s">
        <v>68</v>
      </c>
      <c r="B21" s="13" t="s">
        <v>69</v>
      </c>
      <c r="C21" s="12" t="s">
        <v>22</v>
      </c>
      <c r="D21" s="12" t="s">
        <v>70</v>
      </c>
      <c r="E21" s="14" t="s">
        <v>52</v>
      </c>
      <c r="F21" s="13">
        <v>16</v>
      </c>
      <c r="G21" s="15">
        <v>12.87</v>
      </c>
      <c r="H21" s="15">
        <v>38.36</v>
      </c>
      <c r="I21" s="15">
        <f t="shared" si="0"/>
        <v>51.23</v>
      </c>
      <c r="J21" s="15">
        <f t="shared" si="1"/>
        <v>819.68</v>
      </c>
      <c r="K21" s="15"/>
    </row>
    <row r="22" spans="1:11" ht="24" customHeight="1">
      <c r="A22" s="9" t="s">
        <v>71</v>
      </c>
      <c r="B22" s="9"/>
      <c r="C22" s="9"/>
      <c r="D22" s="9" t="s">
        <v>72</v>
      </c>
      <c r="E22" s="9"/>
      <c r="F22" s="10"/>
      <c r="G22" s="9"/>
      <c r="H22" s="9"/>
      <c r="I22" s="9"/>
      <c r="J22" s="9"/>
      <c r="K22" s="11">
        <f>SUM(J23:J25)</f>
        <v>51740.381999999998</v>
      </c>
    </row>
    <row r="23" spans="1:11" ht="48" customHeight="1">
      <c r="A23" s="12" t="s">
        <v>73</v>
      </c>
      <c r="B23" s="13" t="s">
        <v>74</v>
      </c>
      <c r="C23" s="12" t="s">
        <v>27</v>
      </c>
      <c r="D23" s="12" t="s">
        <v>75</v>
      </c>
      <c r="E23" s="14" t="s">
        <v>45</v>
      </c>
      <c r="F23" s="13">
        <v>0.2</v>
      </c>
      <c r="G23" s="15">
        <v>664.08</v>
      </c>
      <c r="H23" s="15">
        <v>1824.28</v>
      </c>
      <c r="I23" s="15">
        <f t="shared" si="0"/>
        <v>2488.36</v>
      </c>
      <c r="J23" s="15">
        <f t="shared" si="1"/>
        <v>497.67200000000003</v>
      </c>
      <c r="K23" s="15"/>
    </row>
    <row r="24" spans="1:11" ht="96" customHeight="1">
      <c r="A24" s="12" t="s">
        <v>76</v>
      </c>
      <c r="B24" s="13" t="s">
        <v>77</v>
      </c>
      <c r="C24" s="12" t="s">
        <v>22</v>
      </c>
      <c r="D24" s="12" t="s">
        <v>78</v>
      </c>
      <c r="E24" s="14" t="s">
        <v>79</v>
      </c>
      <c r="F24" s="13">
        <v>709</v>
      </c>
      <c r="G24" s="15">
        <v>1.65</v>
      </c>
      <c r="H24" s="15">
        <v>10.52</v>
      </c>
      <c r="I24" s="15">
        <f t="shared" si="0"/>
        <v>12.17</v>
      </c>
      <c r="J24" s="15">
        <f t="shared" si="1"/>
        <v>8628.5300000000007</v>
      </c>
      <c r="K24" s="15"/>
    </row>
    <row r="25" spans="1:11" ht="60" customHeight="1">
      <c r="A25" s="12" t="s">
        <v>80</v>
      </c>
      <c r="B25" s="13" t="s">
        <v>81</v>
      </c>
      <c r="C25" s="12" t="s">
        <v>22</v>
      </c>
      <c r="D25" s="12" t="s">
        <v>82</v>
      </c>
      <c r="E25" s="14" t="s">
        <v>79</v>
      </c>
      <c r="F25" s="13">
        <v>3853</v>
      </c>
      <c r="G25" s="15">
        <v>1.65</v>
      </c>
      <c r="H25" s="15">
        <v>9.41</v>
      </c>
      <c r="I25" s="15">
        <f t="shared" si="0"/>
        <v>11.06</v>
      </c>
      <c r="J25" s="15">
        <f t="shared" si="1"/>
        <v>42614.18</v>
      </c>
      <c r="K25" s="15"/>
    </row>
    <row r="26" spans="1:11" ht="24" customHeight="1">
      <c r="A26" s="9" t="s">
        <v>83</v>
      </c>
      <c r="B26" s="9"/>
      <c r="C26" s="9"/>
      <c r="D26" s="9" t="s">
        <v>84</v>
      </c>
      <c r="E26" s="9"/>
      <c r="F26" s="10"/>
      <c r="G26" s="9"/>
      <c r="H26" s="9"/>
      <c r="I26" s="9"/>
      <c r="J26" s="9"/>
      <c r="K26" s="11">
        <f>J27</f>
        <v>1537.6</v>
      </c>
    </row>
    <row r="27" spans="1:11" ht="36" customHeight="1">
      <c r="A27" s="12" t="s">
        <v>85</v>
      </c>
      <c r="B27" s="13" t="s">
        <v>86</v>
      </c>
      <c r="C27" s="12" t="s">
        <v>27</v>
      </c>
      <c r="D27" s="12" t="s">
        <v>87</v>
      </c>
      <c r="E27" s="14" t="s">
        <v>33</v>
      </c>
      <c r="F27" s="13">
        <v>20</v>
      </c>
      <c r="G27" s="15">
        <v>6.93</v>
      </c>
      <c r="H27" s="15">
        <v>69.95</v>
      </c>
      <c r="I27" s="15">
        <f t="shared" si="0"/>
        <v>76.88</v>
      </c>
      <c r="J27" s="15">
        <f t="shared" si="1"/>
        <v>1537.6</v>
      </c>
      <c r="K27" s="15"/>
    </row>
    <row r="28" spans="1:11" ht="24" customHeight="1">
      <c r="A28" s="9" t="s">
        <v>88</v>
      </c>
      <c r="B28" s="9"/>
      <c r="C28" s="9"/>
      <c r="D28" s="9" t="s">
        <v>89</v>
      </c>
      <c r="E28" s="9"/>
      <c r="F28" s="10"/>
      <c r="G28" s="9"/>
      <c r="H28" s="9"/>
      <c r="I28" s="9"/>
      <c r="J28" s="9"/>
      <c r="K28" s="11">
        <f>SUM(J29:J32)</f>
        <v>26853.019999999997</v>
      </c>
    </row>
    <row r="29" spans="1:11" ht="72" customHeight="1">
      <c r="A29" s="12" t="s">
        <v>90</v>
      </c>
      <c r="B29" s="13" t="s">
        <v>91</v>
      </c>
      <c r="C29" s="12" t="s">
        <v>22</v>
      </c>
      <c r="D29" s="12" t="s">
        <v>92</v>
      </c>
      <c r="E29" s="14" t="s">
        <v>93</v>
      </c>
      <c r="F29" s="13">
        <v>2</v>
      </c>
      <c r="G29" s="15">
        <v>192.82</v>
      </c>
      <c r="H29" s="15">
        <v>735.69</v>
      </c>
      <c r="I29" s="15">
        <f t="shared" si="0"/>
        <v>928.51</v>
      </c>
      <c r="J29" s="15">
        <f t="shared" si="1"/>
        <v>1857.02</v>
      </c>
      <c r="K29" s="15"/>
    </row>
    <row r="30" spans="1:11" ht="60" customHeight="1">
      <c r="A30" s="12" t="s">
        <v>94</v>
      </c>
      <c r="B30" s="13" t="s">
        <v>95</v>
      </c>
      <c r="C30" s="12" t="s">
        <v>22</v>
      </c>
      <c r="D30" s="12" t="s">
        <v>96</v>
      </c>
      <c r="E30" s="14" t="s">
        <v>97</v>
      </c>
      <c r="F30" s="13">
        <v>1</v>
      </c>
      <c r="G30" s="15">
        <v>668.52</v>
      </c>
      <c r="H30" s="15">
        <v>6893.7</v>
      </c>
      <c r="I30" s="15">
        <f t="shared" si="0"/>
        <v>7562.2199999999993</v>
      </c>
      <c r="J30" s="15">
        <f t="shared" si="1"/>
        <v>7562.2199999999993</v>
      </c>
      <c r="K30" s="15"/>
    </row>
    <row r="31" spans="1:11" ht="60" customHeight="1">
      <c r="A31" s="12" t="s">
        <v>98</v>
      </c>
      <c r="B31" s="13" t="s">
        <v>99</v>
      </c>
      <c r="C31" s="12" t="s">
        <v>22</v>
      </c>
      <c r="D31" s="12" t="s">
        <v>100</v>
      </c>
      <c r="E31" s="14" t="s">
        <v>93</v>
      </c>
      <c r="F31" s="13">
        <v>1</v>
      </c>
      <c r="G31" s="15">
        <v>254.26</v>
      </c>
      <c r="H31" s="15">
        <v>16459.37</v>
      </c>
      <c r="I31" s="15">
        <f t="shared" si="0"/>
        <v>16713.629999999997</v>
      </c>
      <c r="J31" s="15">
        <f t="shared" si="1"/>
        <v>16713.629999999997</v>
      </c>
      <c r="K31" s="15"/>
    </row>
    <row r="32" spans="1:11" ht="24" customHeight="1">
      <c r="A32" s="12" t="s">
        <v>101</v>
      </c>
      <c r="B32" s="13" t="s">
        <v>102</v>
      </c>
      <c r="C32" s="12" t="s">
        <v>27</v>
      </c>
      <c r="D32" s="12" t="s">
        <v>103</v>
      </c>
      <c r="E32" s="14" t="s">
        <v>33</v>
      </c>
      <c r="F32" s="13">
        <v>3</v>
      </c>
      <c r="G32" s="15">
        <v>14.38</v>
      </c>
      <c r="H32" s="15">
        <v>225.67</v>
      </c>
      <c r="I32" s="15">
        <f t="shared" si="0"/>
        <v>240.04999999999998</v>
      </c>
      <c r="J32" s="15">
        <f t="shared" si="1"/>
        <v>720.15</v>
      </c>
      <c r="K32" s="15"/>
    </row>
    <row r="33" spans="1:11" ht="24" customHeight="1">
      <c r="A33" s="9" t="s">
        <v>104</v>
      </c>
      <c r="B33" s="9"/>
      <c r="C33" s="9"/>
      <c r="D33" s="9" t="s">
        <v>105</v>
      </c>
      <c r="E33" s="9"/>
      <c r="F33" s="10"/>
      <c r="G33" s="9"/>
      <c r="H33" s="9"/>
      <c r="I33" s="9"/>
      <c r="J33" s="9"/>
      <c r="K33" s="11">
        <f>SUM(J34:J36)</f>
        <v>45254.1</v>
      </c>
    </row>
    <row r="34" spans="1:11" ht="48" customHeight="1">
      <c r="A34" s="12" t="s">
        <v>106</v>
      </c>
      <c r="B34" s="13" t="s">
        <v>107</v>
      </c>
      <c r="C34" s="12" t="s">
        <v>22</v>
      </c>
      <c r="D34" s="12" t="s">
        <v>108</v>
      </c>
      <c r="E34" s="14" t="s">
        <v>33</v>
      </c>
      <c r="F34" s="13">
        <v>190</v>
      </c>
      <c r="G34" s="15">
        <v>20.8</v>
      </c>
      <c r="H34" s="15">
        <v>192.36</v>
      </c>
      <c r="I34" s="15">
        <f t="shared" si="0"/>
        <v>213.16000000000003</v>
      </c>
      <c r="J34" s="15">
        <f t="shared" si="1"/>
        <v>40500.400000000001</v>
      </c>
      <c r="K34" s="15"/>
    </row>
    <row r="35" spans="1:11" ht="36" customHeight="1">
      <c r="A35" s="12" t="s">
        <v>109</v>
      </c>
      <c r="B35" s="13" t="s">
        <v>110</v>
      </c>
      <c r="C35" s="12" t="s">
        <v>27</v>
      </c>
      <c r="D35" s="12" t="s">
        <v>111</v>
      </c>
      <c r="E35" s="14" t="s">
        <v>52</v>
      </c>
      <c r="F35" s="13">
        <v>17</v>
      </c>
      <c r="G35" s="15">
        <v>10.06</v>
      </c>
      <c r="H35" s="15">
        <v>60.62</v>
      </c>
      <c r="I35" s="15">
        <f t="shared" si="0"/>
        <v>70.679999999999993</v>
      </c>
      <c r="J35" s="15">
        <f t="shared" si="1"/>
        <v>1201.56</v>
      </c>
      <c r="K35" s="15"/>
    </row>
    <row r="36" spans="1:11" ht="24" customHeight="1">
      <c r="A36" s="12" t="s">
        <v>112</v>
      </c>
      <c r="B36" s="13" t="s">
        <v>113</v>
      </c>
      <c r="C36" s="12" t="s">
        <v>27</v>
      </c>
      <c r="D36" s="12" t="s">
        <v>114</v>
      </c>
      <c r="E36" s="14" t="s">
        <v>52</v>
      </c>
      <c r="F36" s="13">
        <v>97</v>
      </c>
      <c r="G36" s="15">
        <v>5.12</v>
      </c>
      <c r="H36" s="15">
        <v>31.5</v>
      </c>
      <c r="I36" s="15">
        <f t="shared" si="0"/>
        <v>36.619999999999997</v>
      </c>
      <c r="J36" s="15">
        <f t="shared" si="1"/>
        <v>3552.14</v>
      </c>
      <c r="K36" s="15"/>
    </row>
    <row r="37" spans="1:11" ht="24" customHeight="1">
      <c r="A37" s="9" t="s">
        <v>115</v>
      </c>
      <c r="B37" s="9"/>
      <c r="C37" s="9"/>
      <c r="D37" s="9" t="s">
        <v>116</v>
      </c>
      <c r="E37" s="9"/>
      <c r="F37" s="10"/>
      <c r="G37" s="9"/>
      <c r="H37" s="9"/>
      <c r="I37" s="9"/>
      <c r="J37" s="9"/>
      <c r="K37" s="11">
        <f>J38+J39</f>
        <v>1203.74</v>
      </c>
    </row>
    <row r="38" spans="1:11" ht="60" customHeight="1">
      <c r="A38" s="12" t="s">
        <v>117</v>
      </c>
      <c r="B38" s="13" t="s">
        <v>118</v>
      </c>
      <c r="C38" s="12" t="s">
        <v>27</v>
      </c>
      <c r="D38" s="12" t="s">
        <v>119</v>
      </c>
      <c r="E38" s="14" t="s">
        <v>52</v>
      </c>
      <c r="F38" s="13">
        <v>18</v>
      </c>
      <c r="G38" s="15">
        <v>10.08</v>
      </c>
      <c r="H38" s="15">
        <v>45.65</v>
      </c>
      <c r="I38" s="15">
        <f t="shared" si="0"/>
        <v>55.73</v>
      </c>
      <c r="J38" s="15">
        <f t="shared" si="1"/>
        <v>1003.14</v>
      </c>
      <c r="K38" s="15"/>
    </row>
    <row r="39" spans="1:11" ht="24" customHeight="1">
      <c r="A39" s="12" t="s">
        <v>120</v>
      </c>
      <c r="B39" s="13" t="s">
        <v>121</v>
      </c>
      <c r="C39" s="12" t="s">
        <v>27</v>
      </c>
      <c r="D39" s="12" t="s">
        <v>122</v>
      </c>
      <c r="E39" s="14" t="s">
        <v>93</v>
      </c>
      <c r="F39" s="13">
        <v>2</v>
      </c>
      <c r="G39" s="15">
        <v>43.24</v>
      </c>
      <c r="H39" s="15">
        <v>57.06</v>
      </c>
      <c r="I39" s="15">
        <f t="shared" si="0"/>
        <v>100.30000000000001</v>
      </c>
      <c r="J39" s="15">
        <f t="shared" si="1"/>
        <v>200.60000000000002</v>
      </c>
      <c r="K39" s="15"/>
    </row>
    <row r="40" spans="1:11" ht="24" customHeight="1">
      <c r="A40" s="9" t="s">
        <v>123</v>
      </c>
      <c r="B40" s="9"/>
      <c r="C40" s="9"/>
      <c r="D40" s="9" t="s">
        <v>124</v>
      </c>
      <c r="E40" s="9"/>
      <c r="F40" s="10"/>
      <c r="G40" s="9"/>
      <c r="H40" s="9"/>
      <c r="I40" s="9"/>
      <c r="J40" s="9"/>
      <c r="K40" s="11">
        <f>SUM(J41:J45)</f>
        <v>3676.7080000000001</v>
      </c>
    </row>
    <row r="41" spans="1:11" ht="48" customHeight="1">
      <c r="A41" s="12" t="s">
        <v>125</v>
      </c>
      <c r="B41" s="13" t="s">
        <v>126</v>
      </c>
      <c r="C41" s="12" t="s">
        <v>27</v>
      </c>
      <c r="D41" s="12" t="s">
        <v>127</v>
      </c>
      <c r="E41" s="14" t="s">
        <v>33</v>
      </c>
      <c r="F41" s="13">
        <v>63</v>
      </c>
      <c r="G41" s="15">
        <v>1.55</v>
      </c>
      <c r="H41" s="15">
        <v>2.13</v>
      </c>
      <c r="I41" s="15">
        <f t="shared" si="0"/>
        <v>3.6799999999999997</v>
      </c>
      <c r="J41" s="15">
        <f t="shared" si="1"/>
        <v>231.83999999999997</v>
      </c>
      <c r="K41" s="15"/>
    </row>
    <row r="42" spans="1:11" ht="60" customHeight="1">
      <c r="A42" s="12" t="s">
        <v>128</v>
      </c>
      <c r="B42" s="13" t="s">
        <v>129</v>
      </c>
      <c r="C42" s="12" t="s">
        <v>27</v>
      </c>
      <c r="D42" s="12" t="s">
        <v>130</v>
      </c>
      <c r="E42" s="14" t="s">
        <v>33</v>
      </c>
      <c r="F42" s="13">
        <v>63</v>
      </c>
      <c r="G42" s="15">
        <v>13.2</v>
      </c>
      <c r="H42" s="15">
        <v>19.850000000000001</v>
      </c>
      <c r="I42" s="15">
        <f t="shared" si="0"/>
        <v>33.049999999999997</v>
      </c>
      <c r="J42" s="15">
        <f t="shared" si="1"/>
        <v>2082.1499999999996</v>
      </c>
      <c r="K42" s="15"/>
    </row>
    <row r="43" spans="1:11" ht="24" customHeight="1">
      <c r="A43" s="12" t="s">
        <v>131</v>
      </c>
      <c r="B43" s="13" t="s">
        <v>132</v>
      </c>
      <c r="C43" s="12" t="s">
        <v>133</v>
      </c>
      <c r="D43" s="12" t="s">
        <v>134</v>
      </c>
      <c r="E43" s="14" t="s">
        <v>33</v>
      </c>
      <c r="F43" s="13">
        <v>63</v>
      </c>
      <c r="G43" s="15">
        <v>17.21</v>
      </c>
      <c r="H43" s="15">
        <v>1</v>
      </c>
      <c r="I43" s="15">
        <f t="shared" si="0"/>
        <v>18.21</v>
      </c>
      <c r="J43" s="15">
        <f t="shared" si="1"/>
        <v>1147.23</v>
      </c>
      <c r="K43" s="15"/>
    </row>
    <row r="44" spans="1:11" ht="36" customHeight="1">
      <c r="A44" s="12" t="s">
        <v>135</v>
      </c>
      <c r="B44" s="13" t="s">
        <v>136</v>
      </c>
      <c r="C44" s="12" t="s">
        <v>27</v>
      </c>
      <c r="D44" s="12" t="s">
        <v>137</v>
      </c>
      <c r="E44" s="14" t="s">
        <v>52</v>
      </c>
      <c r="F44" s="13">
        <v>6.4</v>
      </c>
      <c r="G44" s="15">
        <v>1.55</v>
      </c>
      <c r="H44" s="15">
        <v>3.47</v>
      </c>
      <c r="I44" s="15">
        <f t="shared" si="0"/>
        <v>5.0200000000000005</v>
      </c>
      <c r="J44" s="15">
        <f t="shared" si="1"/>
        <v>32.128000000000007</v>
      </c>
      <c r="K44" s="15"/>
    </row>
    <row r="45" spans="1:11" ht="24" customHeight="1">
      <c r="A45" s="12" t="s">
        <v>138</v>
      </c>
      <c r="B45" s="13" t="s">
        <v>139</v>
      </c>
      <c r="C45" s="12" t="s">
        <v>27</v>
      </c>
      <c r="D45" s="12" t="s">
        <v>140</v>
      </c>
      <c r="E45" s="14" t="s">
        <v>33</v>
      </c>
      <c r="F45" s="13">
        <v>12</v>
      </c>
      <c r="G45" s="15">
        <v>3.99</v>
      </c>
      <c r="H45" s="15">
        <v>11.29</v>
      </c>
      <c r="I45" s="15">
        <f t="shared" si="0"/>
        <v>15.28</v>
      </c>
      <c r="J45" s="15">
        <f t="shared" si="1"/>
        <v>183.35999999999999</v>
      </c>
      <c r="K45" s="15"/>
    </row>
    <row r="46" spans="1:11" ht="24" customHeight="1">
      <c r="A46" s="9" t="s">
        <v>141</v>
      </c>
      <c r="B46" s="9"/>
      <c r="C46" s="9"/>
      <c r="D46" s="9" t="s">
        <v>142</v>
      </c>
      <c r="E46" s="9"/>
      <c r="F46" s="10"/>
      <c r="G46" s="9"/>
      <c r="H46" s="9"/>
      <c r="I46" s="9"/>
      <c r="J46" s="9"/>
      <c r="K46" s="11">
        <f>J47</f>
        <v>7.3967999999999998</v>
      </c>
    </row>
    <row r="47" spans="1:11" ht="24" customHeight="1">
      <c r="A47" s="12" t="s">
        <v>143</v>
      </c>
      <c r="B47" s="13" t="s">
        <v>144</v>
      </c>
      <c r="C47" s="12" t="s">
        <v>27</v>
      </c>
      <c r="D47" s="12" t="s">
        <v>145</v>
      </c>
      <c r="E47" s="14" t="s">
        <v>33</v>
      </c>
      <c r="F47" s="13">
        <v>0.16</v>
      </c>
      <c r="G47" s="15">
        <v>14.4</v>
      </c>
      <c r="H47" s="15">
        <v>31.83</v>
      </c>
      <c r="I47" s="15">
        <f t="shared" si="0"/>
        <v>46.23</v>
      </c>
      <c r="J47" s="15">
        <f t="shared" si="1"/>
        <v>7.3967999999999998</v>
      </c>
      <c r="K47" s="15"/>
    </row>
    <row r="48" spans="1:11" ht="24" customHeight="1">
      <c r="A48" s="9" t="s">
        <v>146</v>
      </c>
      <c r="B48" s="9"/>
      <c r="C48" s="9"/>
      <c r="D48" s="9" t="s">
        <v>147</v>
      </c>
      <c r="E48" s="9"/>
      <c r="F48" s="10"/>
      <c r="G48" s="9"/>
      <c r="H48" s="9"/>
      <c r="I48" s="9"/>
      <c r="J48" s="9"/>
      <c r="K48" s="11">
        <f>J49</f>
        <v>1578.59</v>
      </c>
    </row>
    <row r="49" spans="1:11" ht="24" customHeight="1">
      <c r="A49" s="12" t="s">
        <v>148</v>
      </c>
      <c r="B49" s="13" t="s">
        <v>149</v>
      </c>
      <c r="C49" s="12" t="s">
        <v>27</v>
      </c>
      <c r="D49" s="12" t="s">
        <v>150</v>
      </c>
      <c r="E49" s="14" t="s">
        <v>33</v>
      </c>
      <c r="F49" s="13">
        <v>13</v>
      </c>
      <c r="G49" s="15">
        <v>16.86</v>
      </c>
      <c r="H49" s="15">
        <v>104.57</v>
      </c>
      <c r="I49" s="15">
        <f t="shared" si="0"/>
        <v>121.42999999999999</v>
      </c>
      <c r="J49" s="15">
        <f t="shared" si="1"/>
        <v>1578.59</v>
      </c>
      <c r="K49" s="15"/>
    </row>
    <row r="50" spans="1:11" ht="24" customHeight="1">
      <c r="A50" s="9" t="s">
        <v>151</v>
      </c>
      <c r="B50" s="9"/>
      <c r="C50" s="9"/>
      <c r="D50" s="9" t="s">
        <v>152</v>
      </c>
      <c r="E50" s="9"/>
      <c r="F50" s="10"/>
      <c r="G50" s="9"/>
      <c r="H50" s="9"/>
      <c r="I50" s="9"/>
      <c r="J50" s="9"/>
      <c r="K50" s="11">
        <f>SUM(J51:J56)</f>
        <v>8247.0951999999997</v>
      </c>
    </row>
    <row r="51" spans="1:11" ht="24" customHeight="1">
      <c r="A51" s="12" t="s">
        <v>153</v>
      </c>
      <c r="B51" s="13" t="s">
        <v>154</v>
      </c>
      <c r="C51" s="12" t="s">
        <v>27</v>
      </c>
      <c r="D51" s="12" t="s">
        <v>155</v>
      </c>
      <c r="E51" s="14" t="s">
        <v>33</v>
      </c>
      <c r="F51" s="13">
        <v>164</v>
      </c>
      <c r="G51" s="15">
        <v>0.81</v>
      </c>
      <c r="H51" s="15">
        <v>1.3699999999999999</v>
      </c>
      <c r="I51" s="15">
        <f t="shared" si="0"/>
        <v>2.1799999999999997</v>
      </c>
      <c r="J51" s="15">
        <f t="shared" si="1"/>
        <v>357.52</v>
      </c>
      <c r="K51" s="15"/>
    </row>
    <row r="52" spans="1:11" ht="24" customHeight="1">
      <c r="A52" s="12" t="s">
        <v>156</v>
      </c>
      <c r="B52" s="13" t="s">
        <v>157</v>
      </c>
      <c r="C52" s="12" t="s">
        <v>27</v>
      </c>
      <c r="D52" s="12" t="s">
        <v>158</v>
      </c>
      <c r="E52" s="14" t="s">
        <v>33</v>
      </c>
      <c r="F52" s="13">
        <v>164</v>
      </c>
      <c r="G52" s="15">
        <v>3.97</v>
      </c>
      <c r="H52" s="15">
        <v>10.71</v>
      </c>
      <c r="I52" s="15">
        <f t="shared" si="0"/>
        <v>14.680000000000001</v>
      </c>
      <c r="J52" s="15">
        <f t="shared" si="1"/>
        <v>2407.5200000000004</v>
      </c>
      <c r="K52" s="15"/>
    </row>
    <row r="53" spans="1:11" ht="24" customHeight="1">
      <c r="A53" s="12" t="s">
        <v>159</v>
      </c>
      <c r="B53" s="13" t="s">
        <v>160</v>
      </c>
      <c r="C53" s="12" t="s">
        <v>27</v>
      </c>
      <c r="D53" s="12" t="s">
        <v>161</v>
      </c>
      <c r="E53" s="14" t="s">
        <v>33</v>
      </c>
      <c r="F53" s="13">
        <v>12.06</v>
      </c>
      <c r="G53" s="15">
        <v>11.17</v>
      </c>
      <c r="H53" s="15">
        <v>17.25</v>
      </c>
      <c r="I53" s="15">
        <f t="shared" si="0"/>
        <v>28.42</v>
      </c>
      <c r="J53" s="15">
        <f t="shared" si="1"/>
        <v>342.74520000000001</v>
      </c>
      <c r="K53" s="15"/>
    </row>
    <row r="54" spans="1:11" ht="36" customHeight="1">
      <c r="A54" s="12" t="s">
        <v>162</v>
      </c>
      <c r="B54" s="13" t="s">
        <v>163</v>
      </c>
      <c r="C54" s="12" t="s">
        <v>27</v>
      </c>
      <c r="D54" s="12" t="s">
        <v>164</v>
      </c>
      <c r="E54" s="14" t="s">
        <v>33</v>
      </c>
      <c r="F54" s="13">
        <v>14</v>
      </c>
      <c r="G54" s="15">
        <v>4.8899999999999997</v>
      </c>
      <c r="H54" s="15">
        <v>16.34</v>
      </c>
      <c r="I54" s="15">
        <f t="shared" si="0"/>
        <v>21.23</v>
      </c>
      <c r="J54" s="15">
        <f t="shared" si="1"/>
        <v>297.22000000000003</v>
      </c>
      <c r="K54" s="15"/>
    </row>
    <row r="55" spans="1:11" ht="24" customHeight="1">
      <c r="A55" s="12" t="s">
        <v>165</v>
      </c>
      <c r="B55" s="13" t="s">
        <v>166</v>
      </c>
      <c r="C55" s="12" t="s">
        <v>27</v>
      </c>
      <c r="D55" s="12" t="s">
        <v>167</v>
      </c>
      <c r="E55" s="14" t="s">
        <v>33</v>
      </c>
      <c r="F55" s="13">
        <v>201</v>
      </c>
      <c r="G55" s="15">
        <v>1.83</v>
      </c>
      <c r="H55" s="15">
        <v>6.88</v>
      </c>
      <c r="I55" s="15">
        <f t="shared" si="0"/>
        <v>8.7100000000000009</v>
      </c>
      <c r="J55" s="15">
        <f t="shared" si="1"/>
        <v>1750.7100000000003</v>
      </c>
      <c r="K55" s="15"/>
    </row>
    <row r="56" spans="1:11" ht="36" customHeight="1">
      <c r="A56" s="12" t="s">
        <v>168</v>
      </c>
      <c r="B56" s="13" t="s">
        <v>169</v>
      </c>
      <c r="C56" s="12" t="s">
        <v>170</v>
      </c>
      <c r="D56" s="12" t="s">
        <v>171</v>
      </c>
      <c r="E56" s="14" t="s">
        <v>33</v>
      </c>
      <c r="F56" s="13">
        <v>201</v>
      </c>
      <c r="G56" s="15">
        <v>9.1</v>
      </c>
      <c r="H56" s="15">
        <v>6.28</v>
      </c>
      <c r="I56" s="15">
        <f t="shared" si="0"/>
        <v>15.379999999999999</v>
      </c>
      <c r="J56" s="15">
        <f t="shared" si="1"/>
        <v>3091.3799999999997</v>
      </c>
      <c r="K56" s="15"/>
    </row>
    <row r="57" spans="1:11" ht="24" customHeight="1">
      <c r="A57" s="9" t="s">
        <v>172</v>
      </c>
      <c r="B57" s="9"/>
      <c r="C57" s="9"/>
      <c r="D57" s="9" t="s">
        <v>173</v>
      </c>
      <c r="E57" s="9"/>
      <c r="F57" s="10"/>
      <c r="G57" s="9"/>
      <c r="H57" s="9"/>
      <c r="I57" s="9"/>
      <c r="J57" s="9"/>
      <c r="K57" s="11">
        <f>SUM(J58:J61)</f>
        <v>188.98</v>
      </c>
    </row>
    <row r="58" spans="1:11" ht="36" customHeight="1">
      <c r="A58" s="12" t="s">
        <v>174</v>
      </c>
      <c r="B58" s="13" t="s">
        <v>175</v>
      </c>
      <c r="C58" s="12" t="s">
        <v>22</v>
      </c>
      <c r="D58" s="12" t="s">
        <v>176</v>
      </c>
      <c r="E58" s="14" t="s">
        <v>177</v>
      </c>
      <c r="F58" s="13">
        <v>1</v>
      </c>
      <c r="G58" s="15">
        <v>18.7</v>
      </c>
      <c r="H58" s="15">
        <v>22.78</v>
      </c>
      <c r="I58" s="15">
        <f t="shared" si="0"/>
        <v>41.480000000000004</v>
      </c>
      <c r="J58" s="15">
        <f t="shared" si="1"/>
        <v>41.480000000000004</v>
      </c>
      <c r="K58" s="15"/>
    </row>
    <row r="59" spans="1:11" ht="50.25" customHeight="1">
      <c r="A59" s="12" t="s">
        <v>178</v>
      </c>
      <c r="B59" s="13" t="s">
        <v>179</v>
      </c>
      <c r="C59" s="12" t="s">
        <v>22</v>
      </c>
      <c r="D59" s="12" t="s">
        <v>180</v>
      </c>
      <c r="E59" s="14" t="s">
        <v>93</v>
      </c>
      <c r="F59" s="13">
        <v>1</v>
      </c>
      <c r="G59" s="15">
        <v>9.8800000000000008</v>
      </c>
      <c r="H59" s="15">
        <v>26.83</v>
      </c>
      <c r="I59" s="15">
        <f t="shared" si="0"/>
        <v>36.71</v>
      </c>
      <c r="J59" s="15">
        <f t="shared" si="1"/>
        <v>36.71</v>
      </c>
      <c r="K59" s="15"/>
    </row>
    <row r="60" spans="1:11" ht="48" customHeight="1">
      <c r="A60" s="12" t="s">
        <v>181</v>
      </c>
      <c r="B60" s="13" t="s">
        <v>182</v>
      </c>
      <c r="C60" s="12" t="s">
        <v>22</v>
      </c>
      <c r="D60" s="12" t="s">
        <v>183</v>
      </c>
      <c r="E60" s="14" t="s">
        <v>184</v>
      </c>
      <c r="F60" s="13">
        <v>3</v>
      </c>
      <c r="G60" s="15">
        <v>4.92</v>
      </c>
      <c r="H60" s="15">
        <v>15.86</v>
      </c>
      <c r="I60" s="15">
        <f t="shared" si="0"/>
        <v>20.78</v>
      </c>
      <c r="J60" s="15">
        <f t="shared" si="1"/>
        <v>62.34</v>
      </c>
      <c r="K60" s="15"/>
    </row>
    <row r="61" spans="1:11" ht="36" customHeight="1">
      <c r="A61" s="12" t="s">
        <v>185</v>
      </c>
      <c r="B61" s="13" t="s">
        <v>186</v>
      </c>
      <c r="C61" s="12" t="s">
        <v>27</v>
      </c>
      <c r="D61" s="12" t="s">
        <v>187</v>
      </c>
      <c r="E61" s="14" t="s">
        <v>52</v>
      </c>
      <c r="F61" s="13">
        <v>15</v>
      </c>
      <c r="G61" s="15">
        <v>0.97</v>
      </c>
      <c r="H61" s="15">
        <v>2.2599999999999998</v>
      </c>
      <c r="I61" s="15">
        <f t="shared" si="0"/>
        <v>3.2299999999999995</v>
      </c>
      <c r="J61" s="15">
        <f t="shared" si="1"/>
        <v>48.449999999999996</v>
      </c>
      <c r="K61" s="15"/>
    </row>
    <row r="62" spans="1:11" ht="24" customHeight="1">
      <c r="A62" s="9" t="s">
        <v>188</v>
      </c>
      <c r="B62" s="9"/>
      <c r="C62" s="9"/>
      <c r="D62" s="9" t="s">
        <v>189</v>
      </c>
      <c r="E62" s="9"/>
      <c r="F62" s="10"/>
      <c r="G62" s="9"/>
      <c r="H62" s="9"/>
      <c r="I62" s="9"/>
      <c r="J62" s="9"/>
      <c r="K62" s="11">
        <f>SUM(J63:J66)</f>
        <v>10014.5</v>
      </c>
    </row>
    <row r="63" spans="1:11" ht="36" customHeight="1">
      <c r="A63" s="12" t="s">
        <v>190</v>
      </c>
      <c r="B63" s="13" t="s">
        <v>191</v>
      </c>
      <c r="C63" s="12" t="s">
        <v>27</v>
      </c>
      <c r="D63" s="12" t="s">
        <v>192</v>
      </c>
      <c r="E63" s="14" t="s">
        <v>33</v>
      </c>
      <c r="F63" s="13">
        <v>21</v>
      </c>
      <c r="G63" s="15">
        <v>3.55</v>
      </c>
      <c r="H63" s="15">
        <v>45.55</v>
      </c>
      <c r="I63" s="15">
        <f t="shared" si="0"/>
        <v>49.099999999999994</v>
      </c>
      <c r="J63" s="15">
        <f t="shared" si="1"/>
        <v>1031.0999999999999</v>
      </c>
      <c r="K63" s="15"/>
    </row>
    <row r="64" spans="1:11" ht="36" customHeight="1">
      <c r="A64" s="12" t="s">
        <v>193</v>
      </c>
      <c r="B64" s="13" t="s">
        <v>194</v>
      </c>
      <c r="C64" s="12" t="s">
        <v>27</v>
      </c>
      <c r="D64" s="12" t="s">
        <v>195</v>
      </c>
      <c r="E64" s="14" t="s">
        <v>33</v>
      </c>
      <c r="F64" s="13">
        <v>10</v>
      </c>
      <c r="G64" s="15">
        <v>12.29</v>
      </c>
      <c r="H64" s="15">
        <v>50.57</v>
      </c>
      <c r="I64" s="15">
        <f t="shared" si="0"/>
        <v>62.86</v>
      </c>
      <c r="J64" s="15">
        <f t="shared" si="1"/>
        <v>628.6</v>
      </c>
      <c r="K64" s="15"/>
    </row>
    <row r="65" spans="1:11" ht="48" customHeight="1">
      <c r="A65" s="12" t="s">
        <v>196</v>
      </c>
      <c r="B65" s="13" t="s">
        <v>197</v>
      </c>
      <c r="C65" s="12" t="s">
        <v>27</v>
      </c>
      <c r="D65" s="12" t="s">
        <v>198</v>
      </c>
      <c r="E65" s="14" t="s">
        <v>33</v>
      </c>
      <c r="F65" s="13">
        <v>84</v>
      </c>
      <c r="G65" s="15">
        <v>19.36</v>
      </c>
      <c r="H65" s="15">
        <v>73.09</v>
      </c>
      <c r="I65" s="15">
        <f t="shared" si="0"/>
        <v>92.45</v>
      </c>
      <c r="J65" s="15">
        <f t="shared" si="1"/>
        <v>7765.8</v>
      </c>
      <c r="K65" s="15"/>
    </row>
    <row r="66" spans="1:11" ht="24" customHeight="1">
      <c r="A66" s="12" t="s">
        <v>199</v>
      </c>
      <c r="B66" s="13" t="s">
        <v>200</v>
      </c>
      <c r="C66" s="12" t="s">
        <v>27</v>
      </c>
      <c r="D66" s="12" t="s">
        <v>201</v>
      </c>
      <c r="E66" s="14" t="s">
        <v>33</v>
      </c>
      <c r="F66" s="13">
        <v>190</v>
      </c>
      <c r="G66" s="15">
        <v>1.81</v>
      </c>
      <c r="H66" s="15">
        <v>1.29</v>
      </c>
      <c r="I66" s="15">
        <f t="shared" si="0"/>
        <v>3.1</v>
      </c>
      <c r="J66" s="15">
        <f t="shared" si="1"/>
        <v>589</v>
      </c>
      <c r="K66" s="15"/>
    </row>
    <row r="67" spans="1:11">
      <c r="A67" s="54" t="s">
        <v>204</v>
      </c>
      <c r="B67" s="55"/>
      <c r="C67" s="55"/>
      <c r="D67" s="55"/>
      <c r="E67" s="55"/>
      <c r="F67" s="55"/>
      <c r="G67" s="55"/>
      <c r="H67" s="55"/>
      <c r="I67" s="55"/>
      <c r="J67" s="55"/>
      <c r="K67" s="16">
        <f>SUM(K6:K66)</f>
        <v>178331.78660000002</v>
      </c>
    </row>
    <row r="68" spans="1:11">
      <c r="A68" s="2"/>
      <c r="B68" s="2"/>
      <c r="C68" s="2"/>
      <c r="D68" s="2"/>
      <c r="E68" s="2"/>
      <c r="F68" s="2"/>
      <c r="G68" s="2"/>
      <c r="H68" s="2"/>
      <c r="I68" s="2"/>
      <c r="J68" s="2"/>
      <c r="K68" s="4"/>
    </row>
    <row r="69" spans="1:11">
      <c r="A69" s="2"/>
      <c r="B69" s="2"/>
      <c r="C69" s="2"/>
      <c r="D69" s="2"/>
      <c r="E69" s="2"/>
      <c r="F69" s="2"/>
      <c r="G69" s="2"/>
      <c r="H69" s="2"/>
      <c r="I69" s="2"/>
      <c r="J69" s="2"/>
      <c r="K69" s="4"/>
    </row>
    <row r="70" spans="1:11" ht="15">
      <c r="A70" s="17"/>
      <c r="B70" s="18"/>
      <c r="C70" s="19" t="s">
        <v>205</v>
      </c>
      <c r="D70" s="20"/>
      <c r="E70" s="18"/>
      <c r="F70" s="2"/>
      <c r="G70" s="61" t="s">
        <v>1</v>
      </c>
      <c r="H70" s="62"/>
      <c r="I70" s="62"/>
      <c r="J70" s="62"/>
      <c r="K70" s="4"/>
    </row>
    <row r="71" spans="1:11" ht="25.5" customHeight="1">
      <c r="A71" s="21" t="s">
        <v>206</v>
      </c>
      <c r="B71" s="22"/>
      <c r="C71" s="21" t="s">
        <v>207</v>
      </c>
      <c r="D71" s="23" t="s">
        <v>208</v>
      </c>
      <c r="E71" s="23" t="s">
        <v>209</v>
      </c>
      <c r="F71" s="2"/>
      <c r="G71" s="60" t="s">
        <v>4</v>
      </c>
      <c r="H71" s="60"/>
      <c r="I71" s="60"/>
      <c r="J71" s="60"/>
      <c r="K71" s="4"/>
    </row>
    <row r="72" spans="1:11" ht="25.5">
      <c r="A72" s="24">
        <v>1</v>
      </c>
      <c r="B72" s="25"/>
      <c r="C72" s="24" t="s">
        <v>210</v>
      </c>
      <c r="D72" s="26" t="s">
        <v>211</v>
      </c>
      <c r="E72" s="27">
        <v>4.68</v>
      </c>
      <c r="F72" s="2"/>
      <c r="G72" s="60"/>
      <c r="H72" s="60"/>
      <c r="I72" s="60"/>
      <c r="J72" s="60"/>
      <c r="K72" s="4"/>
    </row>
    <row r="73" spans="1:11">
      <c r="A73" s="24">
        <v>2</v>
      </c>
      <c r="B73" s="25"/>
      <c r="C73" s="24" t="s">
        <v>212</v>
      </c>
      <c r="D73" s="26" t="s">
        <v>213</v>
      </c>
      <c r="E73" s="27">
        <v>0.4</v>
      </c>
      <c r="F73" s="2"/>
      <c r="G73" s="60"/>
      <c r="H73" s="60"/>
      <c r="I73" s="60"/>
      <c r="J73" s="60"/>
      <c r="K73" s="4"/>
    </row>
    <row r="74" spans="1:11" ht="25.5">
      <c r="A74" s="24">
        <v>3</v>
      </c>
      <c r="B74" s="25"/>
      <c r="C74" s="24" t="s">
        <v>214</v>
      </c>
      <c r="D74" s="26" t="s">
        <v>215</v>
      </c>
      <c r="E74" s="27">
        <v>1.27</v>
      </c>
      <c r="F74" s="2"/>
      <c r="G74" s="60"/>
      <c r="H74" s="60"/>
      <c r="I74" s="60"/>
      <c r="J74" s="60"/>
      <c r="K74" s="4"/>
    </row>
    <row r="75" spans="1:11">
      <c r="A75" s="24">
        <v>4</v>
      </c>
      <c r="B75" s="25"/>
      <c r="C75" s="24" t="s">
        <v>216</v>
      </c>
      <c r="D75" s="26" t="s">
        <v>217</v>
      </c>
      <c r="E75" s="27">
        <v>0.4</v>
      </c>
      <c r="F75" s="2"/>
      <c r="G75" s="60"/>
      <c r="H75" s="60"/>
      <c r="I75" s="60"/>
      <c r="J75" s="60"/>
      <c r="K75" s="4"/>
    </row>
    <row r="76" spans="1:11" ht="25.5">
      <c r="A76" s="24">
        <v>5</v>
      </c>
      <c r="B76" s="25"/>
      <c r="C76" s="24" t="s">
        <v>218</v>
      </c>
      <c r="D76" s="26" t="s">
        <v>219</v>
      </c>
      <c r="E76" s="27">
        <v>1.23</v>
      </c>
      <c r="F76" s="2"/>
      <c r="G76" s="60"/>
      <c r="H76" s="60"/>
      <c r="I76" s="60"/>
      <c r="J76" s="60"/>
      <c r="K76" s="4"/>
    </row>
    <row r="77" spans="1:11">
      <c r="A77" s="24">
        <v>6</v>
      </c>
      <c r="B77" s="25"/>
      <c r="C77" s="24" t="s">
        <v>220</v>
      </c>
      <c r="D77" s="26" t="s">
        <v>221</v>
      </c>
      <c r="E77" s="27">
        <v>7.4</v>
      </c>
      <c r="F77" s="2"/>
      <c r="G77" s="60"/>
      <c r="H77" s="60"/>
      <c r="I77" s="60"/>
      <c r="J77" s="60"/>
      <c r="K77" s="4"/>
    </row>
    <row r="78" spans="1:11">
      <c r="A78" s="24">
        <v>7</v>
      </c>
      <c r="B78" s="25"/>
      <c r="C78" s="24" t="s">
        <v>222</v>
      </c>
      <c r="D78" s="56" t="s">
        <v>223</v>
      </c>
      <c r="E78" s="27">
        <v>3</v>
      </c>
      <c r="F78" s="3"/>
      <c r="G78" s="60"/>
      <c r="H78" s="60"/>
      <c r="I78" s="60"/>
      <c r="J78" s="60"/>
      <c r="K78" s="3"/>
    </row>
    <row r="79" spans="1:11">
      <c r="A79" s="24">
        <v>8</v>
      </c>
      <c r="B79" s="25"/>
      <c r="C79" s="24" t="s">
        <v>224</v>
      </c>
      <c r="D79" s="57"/>
      <c r="E79" s="27">
        <v>0.65</v>
      </c>
      <c r="F79" s="2"/>
      <c r="G79" s="60"/>
      <c r="H79" s="60"/>
      <c r="I79" s="60"/>
      <c r="J79" s="60"/>
      <c r="K79" s="2"/>
    </row>
    <row r="80" spans="1:11">
      <c r="A80" s="24">
        <v>9</v>
      </c>
      <c r="B80" s="25"/>
      <c r="C80" s="24" t="s">
        <v>225</v>
      </c>
      <c r="D80" s="58"/>
      <c r="E80" s="27">
        <v>3.5</v>
      </c>
      <c r="F80" s="2"/>
      <c r="G80" s="60"/>
      <c r="H80" s="60"/>
      <c r="I80" s="60"/>
      <c r="J80" s="60"/>
      <c r="K80" s="2"/>
    </row>
    <row r="81" spans="1:11">
      <c r="A81" s="24"/>
      <c r="B81" s="25"/>
      <c r="C81" s="28" t="s">
        <v>204</v>
      </c>
      <c r="D81" s="29"/>
      <c r="E81" s="30">
        <f>((((1+(E72+E73+E74+E75)/100)*(1+E76/100)*(1+E77/100))/(1-(E78+E79+E80)/100))-1)*100</f>
        <v>24.996972374798034</v>
      </c>
      <c r="F81" s="2"/>
      <c r="G81" s="60"/>
      <c r="H81" s="60"/>
      <c r="I81" s="60"/>
      <c r="J81" s="60"/>
      <c r="K81" s="2"/>
    </row>
    <row r="82" spans="1:11" ht="28.5" customHeight="1">
      <c r="A82" s="59" t="s">
        <v>226</v>
      </c>
      <c r="B82" s="59"/>
      <c r="C82" s="59"/>
      <c r="D82" s="59"/>
      <c r="E82" s="31"/>
      <c r="F82" s="1"/>
      <c r="G82" s="60"/>
      <c r="H82" s="60"/>
      <c r="I82" s="60"/>
      <c r="J82" s="60"/>
      <c r="K82" s="1"/>
    </row>
    <row r="83" spans="1:11" ht="28.5" customHeight="1">
      <c r="A83" s="32"/>
      <c r="B83" s="32"/>
      <c r="C83" s="32"/>
      <c r="D83" s="32"/>
      <c r="E83" s="31"/>
      <c r="F83" s="1"/>
      <c r="G83" s="60"/>
      <c r="H83" s="60"/>
      <c r="I83" s="60"/>
      <c r="J83" s="60"/>
      <c r="K83" s="1"/>
    </row>
    <row r="84" spans="1:11" ht="50.1" customHeight="1">
      <c r="A84" s="52" t="s">
        <v>202</v>
      </c>
      <c r="B84" s="53"/>
      <c r="C84" s="53"/>
      <c r="D84" s="53"/>
      <c r="E84" s="53"/>
      <c r="F84" s="53"/>
      <c r="G84" s="53"/>
      <c r="H84" s="53"/>
      <c r="I84" s="53"/>
      <c r="J84" s="53"/>
      <c r="K84" s="53"/>
    </row>
  </sheetData>
  <mergeCells count="21">
    <mergeCell ref="E1:F1"/>
    <mergeCell ref="G1:I1"/>
    <mergeCell ref="J1:K1"/>
    <mergeCell ref="E2:F2"/>
    <mergeCell ref="G2:I2"/>
    <mergeCell ref="J2:K2"/>
    <mergeCell ref="A3:K3"/>
    <mergeCell ref="A4:A5"/>
    <mergeCell ref="B4:B5"/>
    <mergeCell ref="C4:C5"/>
    <mergeCell ref="D4:D5"/>
    <mergeCell ref="E4:E5"/>
    <mergeCell ref="F4:F5"/>
    <mergeCell ref="G4:I4"/>
    <mergeCell ref="J4:K4"/>
    <mergeCell ref="A84:K84"/>
    <mergeCell ref="A67:J67"/>
    <mergeCell ref="D78:D80"/>
    <mergeCell ref="A82:D82"/>
    <mergeCell ref="G71:J83"/>
    <mergeCell ref="G70:J70"/>
  </mergeCells>
  <pageMargins left="0.5" right="0.5" top="1" bottom="1" header="0.5" footer="0.5"/>
  <pageSetup paperSize="9" scale="53" fitToHeight="0" orientation="portrait" r:id="rId1"/>
  <headerFooter>
    <oddHeader>UFSM
CNPJ: 95591764000105</oddHeader>
    <oddFooter>AV RORAIMA CIDADE UNIVERSITARIA - CAMOBI - SANTA MARIA / RS
(55) 9966-28508 / engcivilpedrojr@gmail.com &amp;R Relatório gerado em orcafascio.com</oddFooter>
  </headerFooter>
  <rowBreaks count="1" manualBreakCount="1">
    <brk id="6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view="pageBreakPreview" topLeftCell="A2" zoomScale="115" zoomScaleNormal="100" zoomScaleSheetLayoutView="115" workbookViewId="0">
      <selection activeCell="D23" sqref="D23"/>
    </sheetView>
  </sheetViews>
  <sheetFormatPr defaultRowHeight="15"/>
  <cols>
    <col min="1" max="1" width="2.375" style="47" customWidth="1"/>
    <col min="2" max="2" width="23.5" style="48" customWidth="1"/>
    <col min="3" max="3" width="7.875" style="49" customWidth="1"/>
    <col min="4" max="4" width="8.125" style="47" customWidth="1"/>
    <col min="5" max="5" width="9.375" style="51" customWidth="1"/>
    <col min="6" max="16384" width="9" style="33"/>
  </cols>
  <sheetData>
    <row r="1" spans="1:5" ht="15.75">
      <c r="A1" s="73" t="s">
        <v>227</v>
      </c>
      <c r="B1" s="74"/>
      <c r="C1" s="74"/>
      <c r="D1" s="74"/>
      <c r="E1" s="75"/>
    </row>
    <row r="2" spans="1:5" ht="18">
      <c r="A2" s="76"/>
      <c r="B2" s="77"/>
      <c r="C2" s="77"/>
      <c r="D2" s="77"/>
      <c r="E2" s="34"/>
    </row>
    <row r="3" spans="1:5">
      <c r="A3" s="35" t="s">
        <v>228</v>
      </c>
      <c r="B3" s="36" t="s">
        <v>229</v>
      </c>
      <c r="C3" s="36" t="s">
        <v>230</v>
      </c>
      <c r="D3" s="36" t="s">
        <v>231</v>
      </c>
      <c r="E3" s="37" t="s">
        <v>204</v>
      </c>
    </row>
    <row r="4" spans="1:5">
      <c r="A4" s="71">
        <v>1</v>
      </c>
      <c r="B4" s="70" t="str">
        <f>ORÇAMENTO!D6</f>
        <v>Serviços preliminares e técnicos</v>
      </c>
      <c r="C4" s="38">
        <v>0.5</v>
      </c>
      <c r="D4" s="38">
        <v>0.5</v>
      </c>
      <c r="E4" s="38">
        <f>SUM(C4:D4)</f>
        <v>1</v>
      </c>
    </row>
    <row r="5" spans="1:5">
      <c r="A5" s="71"/>
      <c r="B5" s="70"/>
      <c r="C5" s="39">
        <f>C4*$E$5</f>
        <v>12150.11</v>
      </c>
      <c r="D5" s="39">
        <f>D4*$E$5</f>
        <v>12150.11</v>
      </c>
      <c r="E5" s="40">
        <f>ORÇAMENTO!K6</f>
        <v>24300.22</v>
      </c>
    </row>
    <row r="6" spans="1:5">
      <c r="A6" s="71">
        <v>2</v>
      </c>
      <c r="B6" s="70" t="str">
        <f>ORÇAMENTO!D12</f>
        <v>Movimento de terra e demolições</v>
      </c>
      <c r="C6" s="38">
        <v>1</v>
      </c>
      <c r="D6" s="38">
        <v>0</v>
      </c>
      <c r="E6" s="38">
        <f>SUM(C6:D6)</f>
        <v>1</v>
      </c>
    </row>
    <row r="7" spans="1:5">
      <c r="A7" s="71"/>
      <c r="B7" s="70"/>
      <c r="C7" s="39">
        <f>C6*$E$7</f>
        <v>2909.7745999999997</v>
      </c>
      <c r="D7" s="39">
        <f>D6*$E$7</f>
        <v>0</v>
      </c>
      <c r="E7" s="40">
        <f>ORÇAMENTO!K12</f>
        <v>2909.7745999999997</v>
      </c>
    </row>
    <row r="8" spans="1:5">
      <c r="A8" s="71">
        <v>3</v>
      </c>
      <c r="B8" s="70" t="str">
        <f>ORÇAMENTO!D20</f>
        <v>Infraestrutura e Fundações Simples</v>
      </c>
      <c r="C8" s="38">
        <v>1</v>
      </c>
      <c r="D8" s="38">
        <v>0</v>
      </c>
      <c r="E8" s="38">
        <f>SUM(C8:D8)</f>
        <v>1</v>
      </c>
    </row>
    <row r="9" spans="1:5">
      <c r="A9" s="71"/>
      <c r="B9" s="70"/>
      <c r="C9" s="39">
        <f>C8*$E$9</f>
        <v>819.68</v>
      </c>
      <c r="D9" s="39">
        <f>D8*$E$9</f>
        <v>0</v>
      </c>
      <c r="E9" s="40">
        <f>ORÇAMENTO!K20</f>
        <v>819.68</v>
      </c>
    </row>
    <row r="10" spans="1:5">
      <c r="A10" s="71">
        <v>4</v>
      </c>
      <c r="B10" s="70" t="str">
        <f>ORÇAMENTO!D22</f>
        <v>Supraestrutura</v>
      </c>
      <c r="C10" s="38">
        <v>0.8</v>
      </c>
      <c r="D10" s="38">
        <v>0.2</v>
      </c>
      <c r="E10" s="38">
        <f>SUM(C10:D10)</f>
        <v>1</v>
      </c>
    </row>
    <row r="11" spans="1:5">
      <c r="A11" s="71"/>
      <c r="B11" s="70"/>
      <c r="C11" s="39">
        <f>C10*$E$11</f>
        <v>41392.3056</v>
      </c>
      <c r="D11" s="39">
        <f>D10*$E$11</f>
        <v>10348.0764</v>
      </c>
      <c r="E11" s="40">
        <f>ORÇAMENTO!K22</f>
        <v>51740.381999999998</v>
      </c>
    </row>
    <row r="12" spans="1:5">
      <c r="A12" s="71">
        <v>5</v>
      </c>
      <c r="B12" s="70" t="str">
        <f>ORÇAMENTO!D26</f>
        <v>Alvenaria / vedação</v>
      </c>
      <c r="C12" s="38">
        <v>1</v>
      </c>
      <c r="D12" s="38">
        <v>0</v>
      </c>
      <c r="E12" s="38">
        <f>SUM(C12:D12)</f>
        <v>1</v>
      </c>
    </row>
    <row r="13" spans="1:5">
      <c r="A13" s="71"/>
      <c r="B13" s="70"/>
      <c r="C13" s="39">
        <f>C12*$E$13</f>
        <v>1537.6</v>
      </c>
      <c r="D13" s="39">
        <f>D12*$E$13</f>
        <v>0</v>
      </c>
      <c r="E13" s="40">
        <f>ORÇAMENTO!K26</f>
        <v>1537.6</v>
      </c>
    </row>
    <row r="14" spans="1:5">
      <c r="A14" s="71">
        <v>6</v>
      </c>
      <c r="B14" s="70" t="str">
        <f>ORÇAMENTO!D28</f>
        <v>Esquadrias</v>
      </c>
      <c r="C14" s="38">
        <v>0</v>
      </c>
      <c r="D14" s="38">
        <v>1</v>
      </c>
      <c r="E14" s="38">
        <f>SUM(C14:D14)</f>
        <v>1</v>
      </c>
    </row>
    <row r="15" spans="1:5">
      <c r="A15" s="71"/>
      <c r="B15" s="70"/>
      <c r="C15" s="39">
        <f>C14*$E$15</f>
        <v>0</v>
      </c>
      <c r="D15" s="39">
        <f>D14*$E$15</f>
        <v>26853.019999999997</v>
      </c>
      <c r="E15" s="40">
        <f>ORÇAMENTO!K28</f>
        <v>26853.019999999997</v>
      </c>
    </row>
    <row r="16" spans="1:5">
      <c r="A16" s="71">
        <v>7</v>
      </c>
      <c r="B16" s="70" t="str">
        <f>ORÇAMENTO!D33</f>
        <v>Cobertura</v>
      </c>
      <c r="C16" s="38">
        <v>0.2</v>
      </c>
      <c r="D16" s="38">
        <v>0.8</v>
      </c>
      <c r="E16" s="41">
        <f>SUM(C16:D16)</f>
        <v>1</v>
      </c>
    </row>
    <row r="17" spans="1:5">
      <c r="A17" s="71"/>
      <c r="B17" s="70"/>
      <c r="C17" s="39">
        <f>C16*$E$17</f>
        <v>9050.82</v>
      </c>
      <c r="D17" s="39">
        <f>D16*$E$17</f>
        <v>36203.279999999999</v>
      </c>
      <c r="E17" s="40">
        <f>ORÇAMENTO!K33</f>
        <v>45254.1</v>
      </c>
    </row>
    <row r="18" spans="1:5">
      <c r="A18" s="71">
        <v>8</v>
      </c>
      <c r="B18" s="70" t="str">
        <f>ORÇAMENTO!D37</f>
        <v>Esgoto Pluvial</v>
      </c>
      <c r="C18" s="38">
        <v>0</v>
      </c>
      <c r="D18" s="38">
        <v>1</v>
      </c>
      <c r="E18" s="38">
        <f>SUM(C18:D18)</f>
        <v>1</v>
      </c>
    </row>
    <row r="19" spans="1:5">
      <c r="A19" s="71"/>
      <c r="B19" s="70"/>
      <c r="C19" s="39">
        <f>C18*$E$19</f>
        <v>0</v>
      </c>
      <c r="D19" s="39">
        <f>D18*$E$19</f>
        <v>1203.74</v>
      </c>
      <c r="E19" s="40">
        <f>ORÇAMENTO!K37</f>
        <v>1203.74</v>
      </c>
    </row>
    <row r="20" spans="1:5">
      <c r="A20" s="71">
        <v>9</v>
      </c>
      <c r="B20" s="70" t="str">
        <f>ORÇAMENTO!D40</f>
        <v>Revestimento Interno</v>
      </c>
      <c r="C20" s="38">
        <v>1</v>
      </c>
      <c r="D20" s="38">
        <v>0</v>
      </c>
      <c r="E20" s="38">
        <f>SUM(C20:D20)</f>
        <v>1</v>
      </c>
    </row>
    <row r="21" spans="1:5">
      <c r="A21" s="71"/>
      <c r="B21" s="70"/>
      <c r="C21" s="39">
        <f>C20*$E$21</f>
        <v>3676.7080000000001</v>
      </c>
      <c r="D21" s="39">
        <f>D20*$E$21</f>
        <v>0</v>
      </c>
      <c r="E21" s="40">
        <f>ORÇAMENTO!K40</f>
        <v>3676.7080000000001</v>
      </c>
    </row>
    <row r="22" spans="1:5">
      <c r="A22" s="71">
        <v>10</v>
      </c>
      <c r="B22" s="70" t="str">
        <f>ORÇAMENTO!D46</f>
        <v>Divisórias e Forros</v>
      </c>
      <c r="C22" s="38">
        <v>0</v>
      </c>
      <c r="D22" s="38">
        <v>1</v>
      </c>
      <c r="E22" s="38">
        <f>SUM(C22:D22)</f>
        <v>1</v>
      </c>
    </row>
    <row r="23" spans="1:5">
      <c r="A23" s="71"/>
      <c r="B23" s="70"/>
      <c r="C23" s="39">
        <f>C22*$E$23</f>
        <v>0</v>
      </c>
      <c r="D23" s="39">
        <f>D22*$E$23</f>
        <v>7.3967999999999998</v>
      </c>
      <c r="E23" s="40">
        <f>ORÇAMENTO!K46</f>
        <v>7.3967999999999998</v>
      </c>
    </row>
    <row r="24" spans="1:5">
      <c r="A24" s="71">
        <v>11</v>
      </c>
      <c r="B24" s="70" t="str">
        <f>ORÇAMENTO!D48</f>
        <v>Pisos e Pavimentações</v>
      </c>
      <c r="C24" s="38">
        <v>0.5</v>
      </c>
      <c r="D24" s="38">
        <v>0.5</v>
      </c>
      <c r="E24" s="38">
        <f>SUM(C24:D24)</f>
        <v>1</v>
      </c>
    </row>
    <row r="25" spans="1:5">
      <c r="A25" s="71"/>
      <c r="B25" s="70"/>
      <c r="C25" s="39">
        <f>C24*$E$25</f>
        <v>789.29499999999996</v>
      </c>
      <c r="D25" s="39">
        <f>D24*$E$25</f>
        <v>789.29499999999996</v>
      </c>
      <c r="E25" s="40">
        <f>ORÇAMENTO!K48</f>
        <v>1578.59</v>
      </c>
    </row>
    <row r="26" spans="1:5">
      <c r="A26" s="71">
        <v>12</v>
      </c>
      <c r="B26" s="70" t="str">
        <f>ORÇAMENTO!D50</f>
        <v>Pintura</v>
      </c>
      <c r="C26" s="38">
        <v>0</v>
      </c>
      <c r="D26" s="38">
        <v>1</v>
      </c>
      <c r="E26" s="38">
        <f>SUM(C26:D26)</f>
        <v>1</v>
      </c>
    </row>
    <row r="27" spans="1:5">
      <c r="A27" s="71"/>
      <c r="B27" s="70"/>
      <c r="C27" s="39">
        <f>C26*$E$27</f>
        <v>0</v>
      </c>
      <c r="D27" s="39">
        <f>D26*$E$27</f>
        <v>8247.0951999999997</v>
      </c>
      <c r="E27" s="40">
        <f>ORÇAMENTO!K50</f>
        <v>8247.0951999999997</v>
      </c>
    </row>
    <row r="28" spans="1:5">
      <c r="A28" s="71">
        <v>13</v>
      </c>
      <c r="B28" s="70" t="str">
        <f>ORÇAMENTO!D57</f>
        <v>INSTALAÇÃO ELÉTRICA</v>
      </c>
      <c r="C28" s="38">
        <v>0</v>
      </c>
      <c r="D28" s="38">
        <v>1</v>
      </c>
      <c r="E28" s="38">
        <f>SUM(C28:D28)</f>
        <v>1</v>
      </c>
    </row>
    <row r="29" spans="1:5">
      <c r="A29" s="71"/>
      <c r="B29" s="70"/>
      <c r="C29" s="39">
        <f>C28*$E$29</f>
        <v>0</v>
      </c>
      <c r="D29" s="39">
        <f>D28*$E$29</f>
        <v>188.98</v>
      </c>
      <c r="E29" s="40">
        <f>ORÇAMENTO!K57</f>
        <v>188.98</v>
      </c>
    </row>
    <row r="30" spans="1:5">
      <c r="A30" s="71">
        <v>14</v>
      </c>
      <c r="B30" s="70" t="str">
        <f>ORÇAMENTO!D62</f>
        <v>Serviços complementares</v>
      </c>
      <c r="C30" s="38">
        <v>0.5</v>
      </c>
      <c r="D30" s="38">
        <v>0.5</v>
      </c>
      <c r="E30" s="38">
        <f>SUM(C30:D30)</f>
        <v>1</v>
      </c>
    </row>
    <row r="31" spans="1:5">
      <c r="A31" s="71"/>
      <c r="B31" s="70"/>
      <c r="C31" s="39">
        <f>C30*$E$31</f>
        <v>5007.25</v>
      </c>
      <c r="D31" s="39">
        <f>D30*$E$31</f>
        <v>5007.25</v>
      </c>
      <c r="E31" s="40">
        <f>ORÇAMENTO!K62</f>
        <v>10014.5</v>
      </c>
    </row>
    <row r="32" spans="1:5">
      <c r="A32" s="42"/>
      <c r="B32" s="42"/>
      <c r="C32" s="43">
        <f>C5+C7+C9+C11+C13+C15+C17+C19+C21+C23+C25+C27+C29+C31</f>
        <v>77333.5432</v>
      </c>
      <c r="D32" s="43">
        <f>D5+D7+D9+D11+D13+D15+D17+D19+D21+D23+D25+D27+D29+D31</f>
        <v>100998.24339999999</v>
      </c>
      <c r="E32" s="43">
        <f>C32+D32</f>
        <v>178331.78659999999</v>
      </c>
    </row>
    <row r="33" spans="1:5">
      <c r="A33" s="72" t="s">
        <v>232</v>
      </c>
      <c r="B33" s="72"/>
      <c r="C33" s="44"/>
      <c r="D33" s="45"/>
      <c r="E33" s="46">
        <f>E5+E7+E9+E11+E13+E15+E17+E19+E21+E23+E25+E27+E29+E31</f>
        <v>178331.78660000002</v>
      </c>
    </row>
    <row r="35" spans="1:5">
      <c r="E35" s="50"/>
    </row>
  </sheetData>
  <mergeCells count="31">
    <mergeCell ref="A1:E1"/>
    <mergeCell ref="A2:D2"/>
    <mergeCell ref="A4:A5"/>
    <mergeCell ref="B4:B5"/>
    <mergeCell ref="A6:A7"/>
    <mergeCell ref="B6:B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33:B33"/>
    <mergeCell ref="A24:A25"/>
    <mergeCell ref="B24:B25"/>
    <mergeCell ref="A26:A27"/>
    <mergeCell ref="B26:B27"/>
    <mergeCell ref="A28:A29"/>
    <mergeCell ref="B28:B29"/>
    <mergeCell ref="A30:A31"/>
    <mergeCell ref="B30:B31"/>
    <mergeCell ref="A20:A21"/>
    <mergeCell ref="B20:B21"/>
    <mergeCell ref="A22:A23"/>
    <mergeCell ref="B22:B2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ORÇAMENTO</vt:lpstr>
      <vt:lpstr>CRONOGRAMA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Manut</cp:lastModifiedBy>
  <cp:revision>0</cp:revision>
  <cp:lastPrinted>2019-04-18T17:18:18Z</cp:lastPrinted>
  <dcterms:created xsi:type="dcterms:W3CDTF">2019-04-18T18:03:53Z</dcterms:created>
  <dcterms:modified xsi:type="dcterms:W3CDTF">2019-04-18T17:18:26Z</dcterms:modified>
</cp:coreProperties>
</file>