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Reforma Blocos basicos\LICITAÇÃO\"/>
    </mc:Choice>
  </mc:AlternateContent>
  <bookViews>
    <workbookView xWindow="0" yWindow="0" windowWidth="20490" windowHeight="7755"/>
  </bookViews>
  <sheets>
    <sheet name="ORÇAMENTO" sheetId="1" r:id="rId1"/>
    <sheet name="CRONOGRAMA " sheetId="2" r:id="rId2"/>
  </sheets>
  <definedNames>
    <definedName name="_xlnm.Print_Area" localSheetId="0">ORÇAMENTO!$A$1:$K$49</definedName>
  </definedNames>
  <calcPr calcId="152511"/>
</workbook>
</file>

<file path=xl/calcChain.xml><?xml version="1.0" encoding="utf-8"?>
<calcChain xmlns="http://schemas.openxmlformats.org/spreadsheetml/2006/main">
  <c r="I8" i="1" l="1"/>
  <c r="J8" i="1" s="1"/>
  <c r="I9" i="1"/>
  <c r="J9" i="1" s="1"/>
  <c r="B10" i="2" l="1"/>
  <c r="B8" i="2"/>
  <c r="B6" i="2"/>
  <c r="B4" i="2"/>
  <c r="E10" i="2"/>
  <c r="E8" i="2"/>
  <c r="E6" i="2"/>
  <c r="E4" i="2"/>
  <c r="E41" i="1"/>
  <c r="I27" i="1" l="1"/>
  <c r="J27" i="1" s="1"/>
  <c r="K26" i="1" s="1"/>
  <c r="E11" i="2" s="1"/>
  <c r="I16" i="1"/>
  <c r="J16" i="1" s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 s="1"/>
  <c r="I23" i="1"/>
  <c r="J23" i="1" s="1"/>
  <c r="I24" i="1"/>
  <c r="J24" i="1" s="1"/>
  <c r="I25" i="1"/>
  <c r="J25" i="1" s="1"/>
  <c r="I15" i="1"/>
  <c r="J15" i="1" s="1"/>
  <c r="I12" i="1"/>
  <c r="J12" i="1" s="1"/>
  <c r="I13" i="1"/>
  <c r="J13" i="1" s="1"/>
  <c r="I11" i="1"/>
  <c r="J11" i="1" s="1"/>
  <c r="I7" i="1"/>
  <c r="J7" i="1" s="1"/>
  <c r="K6" i="1" s="1"/>
  <c r="K10" i="1" l="1"/>
  <c r="E7" i="2" s="1"/>
  <c r="C7" i="2" s="1"/>
  <c r="K14" i="1"/>
  <c r="E9" i="2" s="1"/>
  <c r="C11" i="2"/>
  <c r="D11" i="2"/>
  <c r="E5" i="2"/>
  <c r="K28" i="1"/>
  <c r="D7" i="2" l="1"/>
  <c r="C9" i="2"/>
  <c r="D9" i="2"/>
  <c r="D5" i="2"/>
  <c r="C5" i="2"/>
  <c r="C12" i="2" s="1"/>
  <c r="E12" i="2"/>
  <c r="D12" i="2" l="1"/>
  <c r="E13" i="2"/>
</calcChain>
</file>

<file path=xl/sharedStrings.xml><?xml version="1.0" encoding="utf-8"?>
<sst xmlns="http://schemas.openxmlformats.org/spreadsheetml/2006/main" count="152" uniqueCount="123">
  <si>
    <t>Obra</t>
  </si>
  <si>
    <t>Bancos</t>
  </si>
  <si>
    <t>B.D.I.</t>
  </si>
  <si>
    <t>Encargos Sociais</t>
  </si>
  <si>
    <t xml:space="preserve">SINAPI - 03/2019 - Rio Grande do Sul
SEDOP - 10/2018 - Pará
</t>
  </si>
  <si>
    <t>25,0%</t>
  </si>
  <si>
    <t>Não Desonerado: embutido nos preços unitário dos insumos de mão de obra, de acordo com as bases.</t>
  </si>
  <si>
    <t>Planilha Orçamentária Sintética Com Valor do Material e da Mão de Obra</t>
  </si>
  <si>
    <t>Item</t>
  </si>
  <si>
    <t>Código</t>
  </si>
  <si>
    <t>Banco</t>
  </si>
  <si>
    <t>Descrição</t>
  </si>
  <si>
    <t>Und</t>
  </si>
  <si>
    <t>Quant.</t>
  </si>
  <si>
    <t>Valor Unit com BDI</t>
  </si>
  <si>
    <t>Total</t>
  </si>
  <si>
    <t>M. O.</t>
  </si>
  <si>
    <t>MAT.</t>
  </si>
  <si>
    <t xml:space="preserve"> 1 </t>
  </si>
  <si>
    <t>SERVIÇOS INICIAIS</t>
  </si>
  <si>
    <t xml:space="preserve"> 1.1 </t>
  </si>
  <si>
    <t xml:space="preserve"> 94295 </t>
  </si>
  <si>
    <t>SINAPI</t>
  </si>
  <si>
    <t>MESTRE DE OBRAS COM ENCARGOS COMPLEMENTARES</t>
  </si>
  <si>
    <t>MES</t>
  </si>
  <si>
    <t xml:space="preserve"> 1.2 </t>
  </si>
  <si>
    <t xml:space="preserve"> 90777 </t>
  </si>
  <si>
    <t>ENGENHEIRO CIVIL DE OBRA JUNIOR COM ENCARGOS COMPLEMENTARES</t>
  </si>
  <si>
    <t>H</t>
  </si>
  <si>
    <t xml:space="preserve"> 1.3 </t>
  </si>
  <si>
    <t xml:space="preserve"> 74209/001 </t>
  </si>
  <si>
    <t>PLACA DE OBRA EM CHAPA DE ACO GALVANIZADO</t>
  </si>
  <si>
    <t>m²</t>
  </si>
  <si>
    <t xml:space="preserve"> 2 </t>
  </si>
  <si>
    <t>DIVISÓRIAS</t>
  </si>
  <si>
    <t xml:space="preserve"> 2.1 </t>
  </si>
  <si>
    <t xml:space="preserve"> 00002417 </t>
  </si>
  <si>
    <t>DIVISORIA CEGA (N1) - PAINEL MSO/COMEIA E=35MM - MONTANTE/RODAPE DUPLO ALUMINIO ANOD NAT - COLOCADA</t>
  </si>
  <si>
    <t xml:space="preserve"> 2.2 </t>
  </si>
  <si>
    <t xml:space="preserve"> 091377 </t>
  </si>
  <si>
    <t>SEDOP</t>
  </si>
  <si>
    <t>UN</t>
  </si>
  <si>
    <t xml:space="preserve"> 2.3 </t>
  </si>
  <si>
    <t xml:space="preserve"> 72117 </t>
  </si>
  <si>
    <t>VIDRO LISO COMUM TRANSPARENTE, ESPESSURA 4MM, PARA VISOR DE PORTA DIVILUX</t>
  </si>
  <si>
    <t xml:space="preserve"> 3 </t>
  </si>
  <si>
    <t>INSTALAÇÕES ELÉTRICAS</t>
  </si>
  <si>
    <t xml:space="preserve"> 3.1 </t>
  </si>
  <si>
    <t xml:space="preserve"> 91924 </t>
  </si>
  <si>
    <t>CABO DE COBRE FLEXÍVEL ISOLADO, 1,5 MM², ANTI-CHAMA 450/750 V, PARA CIRCUITOS TERMINAIS - FORNECIMENTO E INSTALAÇÃO. AF_12/2015</t>
  </si>
  <si>
    <t>M</t>
  </si>
  <si>
    <t xml:space="preserve"> 3.2 </t>
  </si>
  <si>
    <t xml:space="preserve"> 91926 </t>
  </si>
  <si>
    <t>CABO DE COBRE FLEXÍVEL ISOLADO, 2,5 MM², ANTI-CHAMA 450/750 V, PARA CIRCUITOS TERMINAIS - FORNECIMENTO E INSTALAÇÃO. AF_12/2015</t>
  </si>
  <si>
    <t xml:space="preserve"> 3.3 </t>
  </si>
  <si>
    <t xml:space="preserve"> 95801 </t>
  </si>
  <si>
    <t>CONDULETE DE ALUMÍNIO, TIPO X, PARA ELETRODUTO DE AÇO GALVANIZADO DN 20 MM (3/4''), APARENTE - FORNECIMENTO E INSTALAÇÃO. AF_11/2016_P</t>
  </si>
  <si>
    <t xml:space="preserve"> 3.4 </t>
  </si>
  <si>
    <t xml:space="preserve"> 91953 </t>
  </si>
  <si>
    <t>INTERRUPTOR SIMPLES (1 MÓDULO), 10A/250V, INCLUINDO SUPORTE E PLACA - FORNECIMENTO E INSTALAÇÃO. AF_12/2015</t>
  </si>
  <si>
    <t xml:space="preserve"> 3.5 </t>
  </si>
  <si>
    <t xml:space="preserve"> 97660 </t>
  </si>
  <si>
    <t>REMOÇÃO DE INTERRUPTORES/TOMADAS ELÉTRICAS, DE FORMA MANUAL, SEM REAPROVEITAMENTO. AF_12/2017</t>
  </si>
  <si>
    <t xml:space="preserve"> 3.6 </t>
  </si>
  <si>
    <t xml:space="preserve"> 92001 </t>
  </si>
  <si>
    <t>TOMADA BAIXA DE EMBUTIR (1 MÓDULO), 2P+T 20 A, INCLUINDO SUPORTE E PLACA - FORNECIMENTO E INSTALAÇÃO. AF_12/2015</t>
  </si>
  <si>
    <t xml:space="preserve"> 3.7 </t>
  </si>
  <si>
    <t xml:space="preserve"> 91993 </t>
  </si>
  <si>
    <t>TOMADA ALTA DE EMBUTIR (1 MÓDULO), 2P+T 20 A, INCLUINDO SUPORTE E PLACA - FORNECIMENTO E INSTALAÇÃO. AF_12/2015</t>
  </si>
  <si>
    <t xml:space="preserve"> 3.8 </t>
  </si>
  <si>
    <t xml:space="preserve"> 93655 </t>
  </si>
  <si>
    <t>DISJUNTOR MONOPOLAR TIPO DIN, CORRENTE NOMINAL DE 20A - FORNECIMENTO E INSTALAÇÃO. AF_04/2016</t>
  </si>
  <si>
    <t xml:space="preserve"> 3.9 </t>
  </si>
  <si>
    <t xml:space="preserve"> 95749 </t>
  </si>
  <si>
    <t>ELETRODUTO DE AÇO GALVANIZADO, CLASSE LEVE, DN 20 MM (3/4), APARENTE, INSTALADO EM PAREDE - FORNECIMENTO E INSTALAÇÃO. AF_11/2016_P</t>
  </si>
  <si>
    <t xml:space="preserve"> 3.10 </t>
  </si>
  <si>
    <t xml:space="preserve"> 2.075 </t>
  </si>
  <si>
    <t>Próprio</t>
  </si>
  <si>
    <t>Conector terminal pino de alumínio de compressão PARA CABO 2,5 mm2 - fornecimento e instalação</t>
  </si>
  <si>
    <t>un</t>
  </si>
  <si>
    <t xml:space="preserve"> 3.11 </t>
  </si>
  <si>
    <t xml:space="preserve"> 2.385 </t>
  </si>
  <si>
    <t>Retirada e afastamento de material elétrico composto por eletrodutos aparentes, eletrocalhas com fiação, luminárias, chuveiros, tomadas, interruptores, pontaletes, CDs completos, QGBTs completos.</t>
  </si>
  <si>
    <t>Hora</t>
  </si>
  <si>
    <t xml:space="preserve"> 4 </t>
  </si>
  <si>
    <t>SERVIÇOS FINAIS</t>
  </si>
  <si>
    <t xml:space="preserve"> 4.1 </t>
  </si>
  <si>
    <t xml:space="preserve"> 9537 </t>
  </si>
  <si>
    <t>LIMPEZA FINAL DA OBRA</t>
  </si>
  <si>
    <t>_______________________________________________________________
Pedro
Engenheiro Civil</t>
  </si>
  <si>
    <t>Total Item</t>
  </si>
  <si>
    <t xml:space="preserve">Total </t>
  </si>
  <si>
    <t>TOTAL</t>
  </si>
  <si>
    <t>COMPOSIÇÃO DO BDI ADOTADO PARA A OBRA/SERVIÇO</t>
  </si>
  <si>
    <t>ITEM</t>
  </si>
  <si>
    <t xml:space="preserve">DESCRIÇÃO </t>
  </si>
  <si>
    <t>SIGLA</t>
  </si>
  <si>
    <t>TAXA %</t>
  </si>
  <si>
    <t>Administração Central</t>
  </si>
  <si>
    <t>AC</t>
  </si>
  <si>
    <t xml:space="preserve">Seguros                </t>
  </si>
  <si>
    <t>S</t>
  </si>
  <si>
    <t>Riscos e imprevistos</t>
  </si>
  <si>
    <t>R</t>
  </si>
  <si>
    <t xml:space="preserve">Garantias    </t>
  </si>
  <si>
    <t>G</t>
  </si>
  <si>
    <t xml:space="preserve">Despesas Financeiras       </t>
  </si>
  <si>
    <t>DF</t>
  </si>
  <si>
    <t>Lucro bruto</t>
  </si>
  <si>
    <t>L</t>
  </si>
  <si>
    <t>COFINS</t>
  </si>
  <si>
    <t>I</t>
  </si>
  <si>
    <t>PIS</t>
  </si>
  <si>
    <t>ISS</t>
  </si>
  <si>
    <t>BDI=((((1+(AC+S+R+G)/100)x(1+DF/100)x(1+L/100)) / (1-I/100))-1)x100 = 25,00%</t>
  </si>
  <si>
    <t>Porta divilux 0.80x2.10m, completa, c/ferragens, c/ visor</t>
  </si>
  <si>
    <t>CRONOGRAMA FÍSICO-FINANCEIRO</t>
  </si>
  <si>
    <t>It</t>
  </si>
  <si>
    <t>DESCRIÇÃO</t>
  </si>
  <si>
    <t>30 dias</t>
  </si>
  <si>
    <t>60 dias</t>
  </si>
  <si>
    <t>TOTAL GERAL</t>
  </si>
  <si>
    <t>ADEQUAÇÃO BLOCOS BÁSICOS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</si>
</sst>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0"/>
      <name val="Arial Narrow"/>
      <family val="2"/>
    </font>
    <font>
      <b/>
      <sz val="10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i/>
      <sz val="10"/>
      <name val="Arial Narrow"/>
      <family val="2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ZapfHumnst BT"/>
      <family val="2"/>
    </font>
    <font>
      <sz val="12"/>
      <name val="ZapfHumnst BT"/>
      <family val="2"/>
    </font>
    <font>
      <b/>
      <sz val="14"/>
      <name val="Arial Narrow"/>
      <family val="2"/>
    </font>
    <font>
      <b/>
      <sz val="14"/>
      <color rgb="FFFF0000"/>
      <name val="Arial Narrow"/>
      <family val="2"/>
    </font>
    <font>
      <b/>
      <sz val="8"/>
      <name val="ZapfHumnst BT"/>
      <family val="2"/>
    </font>
    <font>
      <b/>
      <sz val="9"/>
      <name val="ZapfHumnst BT"/>
      <family val="2"/>
    </font>
    <font>
      <b/>
      <sz val="10"/>
      <name val="ZapfHumnst BT"/>
      <family val="2"/>
    </font>
    <font>
      <sz val="8"/>
      <name val="ZapfHumnst BT"/>
      <family val="2"/>
    </font>
    <font>
      <b/>
      <sz val="8"/>
      <color indexed="10"/>
      <name val="ZapfHumnst BT"/>
      <family val="2"/>
    </font>
    <font>
      <sz val="10"/>
      <name val="ZapfHumnst BT"/>
      <family val="2"/>
    </font>
  </fonts>
  <fills count="28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8" fillId="0" borderId="0"/>
  </cellStyleXfs>
  <cellXfs count="89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18" fillId="19" borderId="0" xfId="0" applyFont="1" applyFill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0" fontId="20" fillId="21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0" fillId="0" borderId="0" xfId="0"/>
    <xf numFmtId="0" fontId="19" fillId="20" borderId="0" xfId="0" applyFont="1" applyFill="1" applyAlignment="1">
      <alignment horizontal="right" vertical="top" wrapText="1"/>
    </xf>
    <xf numFmtId="4" fontId="19" fillId="20" borderId="0" xfId="0" applyNumberFormat="1" applyFont="1" applyFill="1" applyAlignment="1">
      <alignment horizontal="right" vertical="top" wrapText="1"/>
    </xf>
    <xf numFmtId="0" fontId="17" fillId="20" borderId="0" xfId="0" applyFont="1" applyFill="1" applyBorder="1" applyAlignment="1">
      <alignment horizontal="center" vertical="top" wrapText="1"/>
    </xf>
    <xf numFmtId="0" fontId="19" fillId="20" borderId="0" xfId="0" applyFont="1" applyFill="1" applyBorder="1" applyAlignment="1">
      <alignment horizontal="center" vertical="top" wrapText="1"/>
    </xf>
    <xf numFmtId="49" fontId="22" fillId="23" borderId="1" xfId="0" applyNumberFormat="1" applyFont="1" applyFill="1" applyBorder="1" applyAlignment="1" applyProtection="1">
      <alignment horizontal="left" vertical="center" wrapText="1"/>
      <protection locked="0"/>
    </xf>
    <xf numFmtId="49" fontId="22" fillId="2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23" borderId="1" xfId="0" applyFont="1" applyFill="1" applyBorder="1" applyAlignment="1">
      <alignment horizontal="left"/>
    </xf>
    <xf numFmtId="4" fontId="22" fillId="23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4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4" fontId="23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27" fillId="25" borderId="0" xfId="0" applyFont="1" applyFill="1" applyAlignment="1">
      <alignment horizontal="center" vertical="top" wrapText="1"/>
    </xf>
    <xf numFmtId="0" fontId="17" fillId="18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1" fillId="6" borderId="1" xfId="0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0" fontId="9" fillId="10" borderId="1" xfId="0" applyFont="1" applyFill="1" applyBorder="1" applyAlignment="1">
      <alignment horizontal="left" vertical="top" wrapText="1"/>
    </xf>
    <xf numFmtId="0" fontId="11" fillId="12" borderId="1" xfId="0" applyFont="1" applyFill="1" applyBorder="1" applyAlignment="1">
      <alignment horizontal="right" vertical="top" wrapText="1"/>
    </xf>
    <xf numFmtId="0" fontId="10" fillId="11" borderId="1" xfId="0" applyFont="1" applyFill="1" applyBorder="1" applyAlignment="1">
      <alignment horizontal="center" vertical="top" wrapText="1"/>
    </xf>
    <xf numFmtId="4" fontId="12" fillId="13" borderId="1" xfId="0" applyNumberFormat="1" applyFont="1" applyFill="1" applyBorder="1" applyAlignment="1">
      <alignment horizontal="right" vertical="top" wrapText="1"/>
    </xf>
    <xf numFmtId="0" fontId="13" fillId="14" borderId="1" xfId="0" applyFont="1" applyFill="1" applyBorder="1" applyAlignment="1">
      <alignment horizontal="left" vertical="top" wrapText="1"/>
    </xf>
    <xf numFmtId="0" fontId="15" fillId="16" borderId="1" xfId="0" applyFont="1" applyFill="1" applyBorder="1" applyAlignment="1">
      <alignment horizontal="right" vertical="top" wrapText="1"/>
    </xf>
    <xf numFmtId="0" fontId="14" fillId="15" borderId="1" xfId="0" applyFont="1" applyFill="1" applyBorder="1" applyAlignment="1">
      <alignment horizontal="center" vertical="top" wrapText="1"/>
    </xf>
    <xf numFmtId="4" fontId="16" fillId="17" borderId="1" xfId="0" applyNumberFormat="1" applyFont="1" applyFill="1" applyBorder="1" applyAlignment="1">
      <alignment horizontal="right" vertical="top" wrapText="1"/>
    </xf>
    <xf numFmtId="4" fontId="19" fillId="20" borderId="1" xfId="0" applyNumberFormat="1" applyFont="1" applyFill="1" applyBorder="1" applyAlignment="1">
      <alignment horizontal="right" vertical="top" wrapText="1"/>
    </xf>
    <xf numFmtId="0" fontId="30" fillId="0" borderId="0" xfId="1" applyFont="1" applyBorder="1" applyAlignment="1">
      <alignment vertical="center" wrapText="1"/>
    </xf>
    <xf numFmtId="49" fontId="32" fillId="0" borderId="1" xfId="1" applyNumberFormat="1" applyFont="1" applyBorder="1" applyAlignment="1">
      <alignment horizontal="center" vertical="center" wrapText="1"/>
    </xf>
    <xf numFmtId="0" fontId="33" fillId="26" borderId="1" xfId="1" applyFont="1" applyFill="1" applyBorder="1" applyAlignment="1">
      <alignment horizontal="center" vertical="center" wrapText="1"/>
    </xf>
    <xf numFmtId="0" fontId="34" fillId="26" borderId="1" xfId="1" applyFont="1" applyFill="1" applyBorder="1" applyAlignment="1">
      <alignment horizontal="center" vertical="center" wrapText="1"/>
    </xf>
    <xf numFmtId="4" fontId="34" fillId="26" borderId="1" xfId="1" applyNumberFormat="1" applyFont="1" applyFill="1" applyBorder="1" applyAlignment="1">
      <alignment horizontal="center" vertical="center" wrapText="1"/>
    </xf>
    <xf numFmtId="0" fontId="33" fillId="0" borderId="0" xfId="1" applyFont="1" applyBorder="1" applyAlignment="1">
      <alignment horizontal="center" vertical="center" wrapText="1"/>
    </xf>
    <xf numFmtId="9" fontId="33" fillId="0" borderId="1" xfId="1" applyNumberFormat="1" applyFont="1" applyBorder="1" applyAlignment="1">
      <alignment horizontal="center" vertical="center" wrapText="1"/>
    </xf>
    <xf numFmtId="0" fontId="35" fillId="0" borderId="0" xfId="1" applyFont="1" applyBorder="1" applyAlignment="1">
      <alignment vertical="center" wrapText="1"/>
    </xf>
    <xf numFmtId="4" fontId="33" fillId="0" borderId="1" xfId="1" applyNumberFormat="1" applyFont="1" applyBorder="1" applyAlignment="1">
      <alignment horizontal="center" vertical="center" wrapText="1"/>
    </xf>
    <xf numFmtId="4" fontId="33" fillId="27" borderId="1" xfId="1" applyNumberFormat="1" applyFont="1" applyFill="1" applyBorder="1" applyAlignment="1">
      <alignment horizontal="center" vertical="center" wrapText="1"/>
    </xf>
    <xf numFmtId="0" fontId="35" fillId="0" borderId="0" xfId="1" applyFont="1" applyBorder="1" applyAlignment="1">
      <alignment horizontal="center" vertical="center" wrapText="1"/>
    </xf>
    <xf numFmtId="0" fontId="35" fillId="0" borderId="1" xfId="1" applyFont="1" applyBorder="1" applyAlignment="1">
      <alignment horizontal="center" vertical="center" wrapText="1"/>
    </xf>
    <xf numFmtId="4" fontId="33" fillId="0" borderId="1" xfId="1" applyNumberFormat="1" applyFont="1" applyBorder="1" applyAlignment="1">
      <alignment horizontal="center" wrapText="1"/>
    </xf>
    <xf numFmtId="4" fontId="35" fillId="0" borderId="0" xfId="1" applyNumberFormat="1" applyFont="1" applyBorder="1" applyAlignment="1">
      <alignment horizontal="center" vertical="center" wrapText="1"/>
    </xf>
    <xf numFmtId="4" fontId="35" fillId="0" borderId="1" xfId="1" applyNumberFormat="1" applyFont="1" applyBorder="1" applyAlignment="1">
      <alignment horizontal="center" vertical="center" wrapText="1"/>
    </xf>
    <xf numFmtId="4" fontId="36" fillId="0" borderId="1" xfId="1" applyNumberFormat="1" applyFont="1" applyBorder="1" applyAlignment="1">
      <alignment horizontal="center" vertical="center" wrapText="1"/>
    </xf>
    <xf numFmtId="4" fontId="37" fillId="0" borderId="1" xfId="1" applyNumberFormat="1" applyFont="1" applyBorder="1" applyAlignment="1">
      <alignment horizontal="center" vertical="center" wrapText="1"/>
    </xf>
    <xf numFmtId="0" fontId="38" fillId="0" borderId="0" xfId="1" applyFont="1" applyBorder="1" applyAlignment="1">
      <alignment vertical="center" wrapText="1"/>
    </xf>
    <xf numFmtId="4" fontId="38" fillId="0" borderId="0" xfId="1" applyNumberFormat="1" applyFont="1" applyBorder="1" applyAlignment="1">
      <alignment vertical="center" wrapText="1"/>
    </xf>
    <xf numFmtId="0" fontId="38" fillId="0" borderId="0" xfId="1" applyFont="1" applyBorder="1" applyAlignment="1">
      <alignment horizontal="right" vertical="center" wrapText="1"/>
    </xf>
    <xf numFmtId="0" fontId="38" fillId="0" borderId="0" xfId="1" applyFont="1" applyBorder="1" applyAlignment="1">
      <alignment horizontal="center" vertical="center" wrapText="1"/>
    </xf>
    <xf numFmtId="0" fontId="36" fillId="0" borderId="0" xfId="1" applyFont="1" applyBorder="1" applyAlignment="1">
      <alignment vertical="center" wrapText="1"/>
    </xf>
    <xf numFmtId="0" fontId="36" fillId="0" borderId="0" xfId="1" applyFont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top" wrapText="1"/>
    </xf>
    <xf numFmtId="0" fontId="19" fillId="20" borderId="1" xfId="0" applyFont="1" applyFill="1" applyBorder="1" applyAlignment="1">
      <alignment horizontal="center" vertical="top" wrapText="1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49" fontId="22" fillId="2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left" vertical="top" wrapText="1"/>
    </xf>
    <xf numFmtId="0" fontId="17" fillId="18" borderId="1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4" borderId="1" xfId="0" applyFont="1" applyFill="1" applyBorder="1" applyAlignment="1">
      <alignment horizontal="left" vertical="top" wrapText="1"/>
    </xf>
    <xf numFmtId="0" fontId="5" fillId="6" borderId="1" xfId="0" applyFont="1" applyFill="1" applyBorder="1" applyAlignment="1">
      <alignment horizontal="right" vertical="top" wrapText="1"/>
    </xf>
    <xf numFmtId="0" fontId="4" fillId="5" borderId="1" xfId="0" applyFont="1" applyFill="1" applyBorder="1" applyAlignment="1">
      <alignment horizontal="center" vertical="top" wrapText="1"/>
    </xf>
    <xf numFmtId="0" fontId="19" fillId="20" borderId="0" xfId="0" applyFont="1" applyFill="1" applyAlignment="1">
      <alignment horizontal="right" vertical="top" wrapText="1"/>
    </xf>
    <xf numFmtId="0" fontId="17" fillId="18" borderId="0" xfId="0" applyFont="1" applyFill="1" applyAlignment="1">
      <alignment horizontal="left" vertical="top" wrapText="1"/>
    </xf>
    <xf numFmtId="0" fontId="21" fillId="22" borderId="0" xfId="0" applyFont="1" applyFill="1" applyAlignment="1">
      <alignment horizontal="center" vertical="top" wrapText="1"/>
    </xf>
    <xf numFmtId="0" fontId="0" fillId="0" borderId="0" xfId="0"/>
    <xf numFmtId="4" fontId="35" fillId="0" borderId="1" xfId="1" applyNumberFormat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center" vertical="center" wrapText="1"/>
    </xf>
    <xf numFmtId="0" fontId="33" fillId="0" borderId="1" xfId="1" applyFont="1" applyBorder="1" applyAlignment="1">
      <alignment horizontal="left" vertical="center" wrapText="1"/>
    </xf>
    <xf numFmtId="0" fontId="29" fillId="0" borderId="5" xfId="1" applyFont="1" applyBorder="1" applyAlignment="1">
      <alignment horizontal="center" vertical="center" wrapText="1"/>
    </xf>
    <xf numFmtId="0" fontId="29" fillId="0" borderId="6" xfId="1" applyFont="1" applyBorder="1" applyAlignment="1">
      <alignment horizontal="center" vertical="center" wrapText="1"/>
    </xf>
    <xf numFmtId="0" fontId="29" fillId="0" borderId="7" xfId="1" applyFont="1" applyBorder="1" applyAlignment="1">
      <alignment horizontal="center" vertical="center" wrapText="1"/>
    </xf>
    <xf numFmtId="49" fontId="31" fillId="0" borderId="5" xfId="1" applyNumberFormat="1" applyFont="1" applyBorder="1" applyAlignment="1">
      <alignment horizontal="right" vertical="center" wrapText="1"/>
    </xf>
    <xf numFmtId="49" fontId="31" fillId="0" borderId="6" xfId="1" applyNumberFormat="1" applyFont="1" applyBorder="1" applyAlignment="1">
      <alignment horizontal="right" vertical="center" wrapText="1"/>
    </xf>
  </cellXfs>
  <cellStyles count="2">
    <cellStyle name="Normal" xfId="0" builtinId="0"/>
    <cellStyle name="Normal 4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000125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showOutlineSymbols="0" showWhiteSpace="0" view="pageBreakPreview" zoomScale="60" zoomScaleNormal="70" workbookViewId="0">
      <selection activeCell="G7" sqref="G7:H27"/>
    </sheetView>
  </sheetViews>
  <sheetFormatPr defaultRowHeight="14.25"/>
  <cols>
    <col min="1" max="2" width="10" bestFit="1" customWidth="1"/>
    <col min="3" max="3" width="15.375" customWidth="1"/>
    <col min="4" max="4" width="60" bestFit="1" customWidth="1"/>
    <col min="5" max="5" width="6.875" bestFit="1" customWidth="1"/>
    <col min="6" max="9" width="10" bestFit="1" customWidth="1"/>
    <col min="10" max="10" width="11.25" bestFit="1" customWidth="1"/>
    <col min="11" max="11" width="12" bestFit="1" customWidth="1"/>
  </cols>
  <sheetData>
    <row r="1" spans="1:11" ht="15">
      <c r="A1" s="1"/>
      <c r="B1" s="1"/>
      <c r="C1" s="1"/>
      <c r="D1" s="1" t="s">
        <v>0</v>
      </c>
      <c r="E1" s="70" t="s">
        <v>1</v>
      </c>
      <c r="F1" s="70"/>
      <c r="G1" s="70" t="s">
        <v>2</v>
      </c>
      <c r="H1" s="70"/>
      <c r="I1" s="70"/>
      <c r="J1" s="70" t="s">
        <v>3</v>
      </c>
      <c r="K1" s="70"/>
    </row>
    <row r="2" spans="1:11" ht="105" customHeight="1">
      <c r="A2" s="26"/>
      <c r="B2" s="26"/>
      <c r="C2" s="26"/>
      <c r="D2" s="26" t="s">
        <v>122</v>
      </c>
      <c r="E2" s="71" t="s">
        <v>4</v>
      </c>
      <c r="F2" s="71"/>
      <c r="G2" s="71" t="s">
        <v>5</v>
      </c>
      <c r="H2" s="71"/>
      <c r="I2" s="71"/>
      <c r="J2" s="71" t="s">
        <v>6</v>
      </c>
      <c r="K2" s="71"/>
    </row>
    <row r="3" spans="1:11" ht="15">
      <c r="A3" s="72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1:11" ht="15" customHeight="1">
      <c r="A4" s="74" t="s">
        <v>8</v>
      </c>
      <c r="B4" s="75" t="s">
        <v>9</v>
      </c>
      <c r="C4" s="74" t="s">
        <v>10</v>
      </c>
      <c r="D4" s="74" t="s">
        <v>11</v>
      </c>
      <c r="E4" s="76" t="s">
        <v>12</v>
      </c>
      <c r="F4" s="75" t="s">
        <v>13</v>
      </c>
      <c r="G4" s="76" t="s">
        <v>14</v>
      </c>
      <c r="H4" s="74"/>
      <c r="I4" s="74"/>
      <c r="J4" s="76" t="s">
        <v>15</v>
      </c>
      <c r="K4" s="74"/>
    </row>
    <row r="5" spans="1:11" ht="15" customHeight="1">
      <c r="A5" s="75"/>
      <c r="B5" s="75"/>
      <c r="C5" s="75"/>
      <c r="D5" s="75"/>
      <c r="E5" s="75"/>
      <c r="F5" s="75"/>
      <c r="G5" s="27" t="s">
        <v>16</v>
      </c>
      <c r="H5" s="27" t="s">
        <v>17</v>
      </c>
      <c r="I5" s="27" t="s">
        <v>15</v>
      </c>
      <c r="J5" s="28" t="s">
        <v>90</v>
      </c>
      <c r="K5" s="28" t="s">
        <v>91</v>
      </c>
    </row>
    <row r="6" spans="1:11" ht="24" customHeight="1">
      <c r="A6" s="29" t="s">
        <v>18</v>
      </c>
      <c r="B6" s="29"/>
      <c r="C6" s="29"/>
      <c r="D6" s="29" t="s">
        <v>19</v>
      </c>
      <c r="E6" s="29"/>
      <c r="F6" s="30"/>
      <c r="G6" s="29"/>
      <c r="H6" s="29"/>
      <c r="I6" s="29"/>
      <c r="J6" s="29"/>
      <c r="K6" s="31">
        <f>SUM(J7:J9)</f>
        <v>0</v>
      </c>
    </row>
    <row r="7" spans="1:11" ht="24" customHeight="1">
      <c r="A7" s="32" t="s">
        <v>20</v>
      </c>
      <c r="B7" s="33" t="s">
        <v>21</v>
      </c>
      <c r="C7" s="32" t="s">
        <v>22</v>
      </c>
      <c r="D7" s="32" t="s">
        <v>23</v>
      </c>
      <c r="E7" s="34" t="s">
        <v>24</v>
      </c>
      <c r="F7" s="33">
        <v>2</v>
      </c>
      <c r="G7" s="35"/>
      <c r="H7" s="35"/>
      <c r="I7" s="35">
        <f>G7+H7</f>
        <v>0</v>
      </c>
      <c r="J7" s="35">
        <f>F7*I7</f>
        <v>0</v>
      </c>
      <c r="K7" s="35"/>
    </row>
    <row r="8" spans="1:11" ht="33.75" customHeight="1">
      <c r="A8" s="32" t="s">
        <v>25</v>
      </c>
      <c r="B8" s="33" t="s">
        <v>26</v>
      </c>
      <c r="C8" s="32" t="s">
        <v>22</v>
      </c>
      <c r="D8" s="32" t="s">
        <v>27</v>
      </c>
      <c r="E8" s="34" t="s">
        <v>28</v>
      </c>
      <c r="F8" s="33">
        <v>8</v>
      </c>
      <c r="G8" s="35"/>
      <c r="H8" s="35"/>
      <c r="I8" s="35">
        <f t="shared" ref="I8:I9" si="0">G8+H8</f>
        <v>0</v>
      </c>
      <c r="J8" s="35">
        <f t="shared" ref="J8:J9" si="1">F8*I8</f>
        <v>0</v>
      </c>
      <c r="K8" s="35"/>
    </row>
    <row r="9" spans="1:11" ht="24" customHeight="1">
      <c r="A9" s="32" t="s">
        <v>29</v>
      </c>
      <c r="B9" s="33" t="s">
        <v>30</v>
      </c>
      <c r="C9" s="32" t="s">
        <v>22</v>
      </c>
      <c r="D9" s="32" t="s">
        <v>31</v>
      </c>
      <c r="E9" s="34" t="s">
        <v>32</v>
      </c>
      <c r="F9" s="33">
        <v>2</v>
      </c>
      <c r="G9" s="35"/>
      <c r="H9" s="35"/>
      <c r="I9" s="35">
        <f t="shared" si="0"/>
        <v>0</v>
      </c>
      <c r="J9" s="35">
        <f t="shared" si="1"/>
        <v>0</v>
      </c>
      <c r="K9" s="35"/>
    </row>
    <row r="10" spans="1:11" ht="24" customHeight="1">
      <c r="A10" s="29" t="s">
        <v>33</v>
      </c>
      <c r="B10" s="29"/>
      <c r="C10" s="29"/>
      <c r="D10" s="29" t="s">
        <v>34</v>
      </c>
      <c r="E10" s="29"/>
      <c r="F10" s="30"/>
      <c r="G10" s="29"/>
      <c r="H10" s="29"/>
      <c r="I10" s="29"/>
      <c r="J10" s="29"/>
      <c r="K10" s="31">
        <f>SUM(J11:J13)</f>
        <v>0</v>
      </c>
    </row>
    <row r="11" spans="1:11" ht="25.5">
      <c r="A11" s="36" t="s">
        <v>35</v>
      </c>
      <c r="B11" s="37" t="s">
        <v>36</v>
      </c>
      <c r="C11" s="36" t="s">
        <v>22</v>
      </c>
      <c r="D11" s="36" t="s">
        <v>37</v>
      </c>
      <c r="E11" s="38" t="s">
        <v>32</v>
      </c>
      <c r="F11" s="37">
        <v>834</v>
      </c>
      <c r="G11" s="39"/>
      <c r="H11" s="39"/>
      <c r="I11" s="35">
        <f>G11+H11</f>
        <v>0</v>
      </c>
      <c r="J11" s="35">
        <f>F11*I11</f>
        <v>0</v>
      </c>
      <c r="K11" s="39"/>
    </row>
    <row r="12" spans="1:11" ht="24" customHeight="1">
      <c r="A12" s="32" t="s">
        <v>38</v>
      </c>
      <c r="B12" s="33" t="s">
        <v>39</v>
      </c>
      <c r="C12" s="32" t="s">
        <v>40</v>
      </c>
      <c r="D12" s="32" t="s">
        <v>115</v>
      </c>
      <c r="E12" s="34" t="s">
        <v>41</v>
      </c>
      <c r="F12" s="33">
        <v>55</v>
      </c>
      <c r="G12" s="35"/>
      <c r="H12" s="35"/>
      <c r="I12" s="35">
        <f t="shared" ref="I12:I13" si="2">G12+H12</f>
        <v>0</v>
      </c>
      <c r="J12" s="35">
        <f t="shared" ref="J12:J13" si="3">F12*I12</f>
        <v>0</v>
      </c>
      <c r="K12" s="35"/>
    </row>
    <row r="13" spans="1:11" ht="25.5">
      <c r="A13" s="32" t="s">
        <v>42</v>
      </c>
      <c r="B13" s="33" t="s">
        <v>43</v>
      </c>
      <c r="C13" s="32" t="s">
        <v>22</v>
      </c>
      <c r="D13" s="32" t="s">
        <v>44</v>
      </c>
      <c r="E13" s="34" t="s">
        <v>32</v>
      </c>
      <c r="F13" s="33">
        <v>26</v>
      </c>
      <c r="G13" s="35"/>
      <c r="H13" s="35"/>
      <c r="I13" s="35">
        <f t="shared" si="2"/>
        <v>0</v>
      </c>
      <c r="J13" s="35">
        <f t="shared" si="3"/>
        <v>0</v>
      </c>
      <c r="K13" s="35"/>
    </row>
    <row r="14" spans="1:11" ht="24" customHeight="1">
      <c r="A14" s="29" t="s">
        <v>45</v>
      </c>
      <c r="B14" s="29"/>
      <c r="C14" s="29"/>
      <c r="D14" s="29" t="s">
        <v>46</v>
      </c>
      <c r="E14" s="29"/>
      <c r="F14" s="30"/>
      <c r="G14" s="29"/>
      <c r="H14" s="29"/>
      <c r="I14" s="29"/>
      <c r="J14" s="29"/>
      <c r="K14" s="31">
        <f>SUM(J15:J25)</f>
        <v>0</v>
      </c>
    </row>
    <row r="15" spans="1:11" ht="39" customHeight="1">
      <c r="A15" s="32" t="s">
        <v>47</v>
      </c>
      <c r="B15" s="33" t="s">
        <v>48</v>
      </c>
      <c r="C15" s="32" t="s">
        <v>22</v>
      </c>
      <c r="D15" s="32" t="s">
        <v>49</v>
      </c>
      <c r="E15" s="34" t="s">
        <v>50</v>
      </c>
      <c r="F15" s="33">
        <v>600</v>
      </c>
      <c r="G15" s="35"/>
      <c r="H15" s="35"/>
      <c r="I15" s="35">
        <f t="shared" ref="I15" si="4">G15+H15</f>
        <v>0</v>
      </c>
      <c r="J15" s="35">
        <f t="shared" ref="J15" si="5">F15*I15</f>
        <v>0</v>
      </c>
      <c r="K15" s="35"/>
    </row>
    <row r="16" spans="1:11" ht="36" customHeight="1">
      <c r="A16" s="32" t="s">
        <v>51</v>
      </c>
      <c r="B16" s="33" t="s">
        <v>52</v>
      </c>
      <c r="C16" s="32" t="s">
        <v>22</v>
      </c>
      <c r="D16" s="32" t="s">
        <v>53</v>
      </c>
      <c r="E16" s="34" t="s">
        <v>50</v>
      </c>
      <c r="F16" s="33">
        <v>900</v>
      </c>
      <c r="G16" s="35"/>
      <c r="H16" s="35"/>
      <c r="I16" s="35">
        <f t="shared" ref="I16:I25" si="6">G16+H16</f>
        <v>0</v>
      </c>
      <c r="J16" s="35">
        <f t="shared" ref="J16:J25" si="7">F16*I16</f>
        <v>0</v>
      </c>
      <c r="K16" s="35"/>
    </row>
    <row r="17" spans="1:11" ht="36" customHeight="1">
      <c r="A17" s="32" t="s">
        <v>54</v>
      </c>
      <c r="B17" s="33" t="s">
        <v>55</v>
      </c>
      <c r="C17" s="32" t="s">
        <v>22</v>
      </c>
      <c r="D17" s="32" t="s">
        <v>56</v>
      </c>
      <c r="E17" s="34" t="s">
        <v>41</v>
      </c>
      <c r="F17" s="33">
        <v>126</v>
      </c>
      <c r="G17" s="35"/>
      <c r="H17" s="35"/>
      <c r="I17" s="35">
        <f t="shared" si="6"/>
        <v>0</v>
      </c>
      <c r="J17" s="35">
        <f t="shared" si="7"/>
        <v>0</v>
      </c>
      <c r="K17" s="35"/>
    </row>
    <row r="18" spans="1:11" ht="36" customHeight="1">
      <c r="A18" s="32" t="s">
        <v>57</v>
      </c>
      <c r="B18" s="33" t="s">
        <v>58</v>
      </c>
      <c r="C18" s="32" t="s">
        <v>22</v>
      </c>
      <c r="D18" s="32" t="s">
        <v>59</v>
      </c>
      <c r="E18" s="34" t="s">
        <v>41</v>
      </c>
      <c r="F18" s="33">
        <v>45</v>
      </c>
      <c r="G18" s="35"/>
      <c r="H18" s="35"/>
      <c r="I18" s="35">
        <f t="shared" si="6"/>
        <v>0</v>
      </c>
      <c r="J18" s="35">
        <f t="shared" si="7"/>
        <v>0</v>
      </c>
      <c r="K18" s="35"/>
    </row>
    <row r="19" spans="1:11" ht="28.5" customHeight="1">
      <c r="A19" s="32" t="s">
        <v>60</v>
      </c>
      <c r="B19" s="33" t="s">
        <v>61</v>
      </c>
      <c r="C19" s="32" t="s">
        <v>22</v>
      </c>
      <c r="D19" s="32" t="s">
        <v>62</v>
      </c>
      <c r="E19" s="34" t="s">
        <v>41</v>
      </c>
      <c r="F19" s="33">
        <v>126</v>
      </c>
      <c r="G19" s="35"/>
      <c r="H19" s="35"/>
      <c r="I19" s="35">
        <f t="shared" si="6"/>
        <v>0</v>
      </c>
      <c r="J19" s="35">
        <f t="shared" si="7"/>
        <v>0</v>
      </c>
      <c r="K19" s="35"/>
    </row>
    <row r="20" spans="1:11" ht="36" customHeight="1">
      <c r="A20" s="32" t="s">
        <v>63</v>
      </c>
      <c r="B20" s="33" t="s">
        <v>64</v>
      </c>
      <c r="C20" s="32" t="s">
        <v>22</v>
      </c>
      <c r="D20" s="32" t="s">
        <v>65</v>
      </c>
      <c r="E20" s="34" t="s">
        <v>41</v>
      </c>
      <c r="F20" s="33">
        <v>72</v>
      </c>
      <c r="G20" s="35"/>
      <c r="H20" s="35"/>
      <c r="I20" s="35">
        <f t="shared" si="6"/>
        <v>0</v>
      </c>
      <c r="J20" s="35">
        <f t="shared" si="7"/>
        <v>0</v>
      </c>
      <c r="K20" s="35"/>
    </row>
    <row r="21" spans="1:11" ht="36" customHeight="1">
      <c r="A21" s="32" t="s">
        <v>66</v>
      </c>
      <c r="B21" s="33" t="s">
        <v>67</v>
      </c>
      <c r="C21" s="32" t="s">
        <v>22</v>
      </c>
      <c r="D21" s="32" t="s">
        <v>68</v>
      </c>
      <c r="E21" s="34" t="s">
        <v>41</v>
      </c>
      <c r="F21" s="33">
        <v>9</v>
      </c>
      <c r="G21" s="35"/>
      <c r="H21" s="35"/>
      <c r="I21" s="35">
        <f t="shared" si="6"/>
        <v>0</v>
      </c>
      <c r="J21" s="35">
        <f t="shared" si="7"/>
        <v>0</v>
      </c>
      <c r="K21" s="35"/>
    </row>
    <row r="22" spans="1:11" ht="25.5">
      <c r="A22" s="32" t="s">
        <v>69</v>
      </c>
      <c r="B22" s="33" t="s">
        <v>70</v>
      </c>
      <c r="C22" s="32" t="s">
        <v>22</v>
      </c>
      <c r="D22" s="32" t="s">
        <v>71</v>
      </c>
      <c r="E22" s="34" t="s">
        <v>41</v>
      </c>
      <c r="F22" s="33">
        <v>9</v>
      </c>
      <c r="G22" s="35"/>
      <c r="H22" s="35"/>
      <c r="I22" s="35">
        <f t="shared" si="6"/>
        <v>0</v>
      </c>
      <c r="J22" s="35">
        <f t="shared" si="7"/>
        <v>0</v>
      </c>
      <c r="K22" s="35"/>
    </row>
    <row r="23" spans="1:11" ht="38.25">
      <c r="A23" s="32" t="s">
        <v>72</v>
      </c>
      <c r="B23" s="33" t="s">
        <v>73</v>
      </c>
      <c r="C23" s="32" t="s">
        <v>22</v>
      </c>
      <c r="D23" s="32" t="s">
        <v>74</v>
      </c>
      <c r="E23" s="34" t="s">
        <v>50</v>
      </c>
      <c r="F23" s="33">
        <v>270</v>
      </c>
      <c r="G23" s="35"/>
      <c r="H23" s="35"/>
      <c r="I23" s="35">
        <f t="shared" si="6"/>
        <v>0</v>
      </c>
      <c r="J23" s="35">
        <f t="shared" si="7"/>
        <v>0</v>
      </c>
      <c r="K23" s="35"/>
    </row>
    <row r="24" spans="1:11" ht="25.5">
      <c r="A24" s="32" t="s">
        <v>75</v>
      </c>
      <c r="B24" s="33" t="s">
        <v>76</v>
      </c>
      <c r="C24" s="32" t="s">
        <v>77</v>
      </c>
      <c r="D24" s="32" t="s">
        <v>78</v>
      </c>
      <c r="E24" s="34" t="s">
        <v>79</v>
      </c>
      <c r="F24" s="33">
        <v>9</v>
      </c>
      <c r="G24" s="35"/>
      <c r="H24" s="35"/>
      <c r="I24" s="35">
        <f t="shared" si="6"/>
        <v>0</v>
      </c>
      <c r="J24" s="35">
        <f t="shared" si="7"/>
        <v>0</v>
      </c>
      <c r="K24" s="35"/>
    </row>
    <row r="25" spans="1:11" ht="48" customHeight="1">
      <c r="A25" s="32" t="s">
        <v>80</v>
      </c>
      <c r="B25" s="33" t="s">
        <v>81</v>
      </c>
      <c r="C25" s="32" t="s">
        <v>77</v>
      </c>
      <c r="D25" s="32" t="s">
        <v>82</v>
      </c>
      <c r="E25" s="34" t="s">
        <v>83</v>
      </c>
      <c r="F25" s="33">
        <v>24</v>
      </c>
      <c r="G25" s="35"/>
      <c r="H25" s="35"/>
      <c r="I25" s="35">
        <f t="shared" si="6"/>
        <v>0</v>
      </c>
      <c r="J25" s="35">
        <f t="shared" si="7"/>
        <v>0</v>
      </c>
      <c r="K25" s="35"/>
    </row>
    <row r="26" spans="1:11" ht="24" customHeight="1">
      <c r="A26" s="29" t="s">
        <v>84</v>
      </c>
      <c r="B26" s="29"/>
      <c r="C26" s="29"/>
      <c r="D26" s="29" t="s">
        <v>85</v>
      </c>
      <c r="E26" s="29"/>
      <c r="F26" s="30"/>
      <c r="G26" s="29"/>
      <c r="H26" s="29"/>
      <c r="I26" s="29"/>
      <c r="J26" s="29"/>
      <c r="K26" s="31">
        <f>J27</f>
        <v>0</v>
      </c>
    </row>
    <row r="27" spans="1:11" ht="24" customHeight="1">
      <c r="A27" s="32" t="s">
        <v>86</v>
      </c>
      <c r="B27" s="33" t="s">
        <v>87</v>
      </c>
      <c r="C27" s="32" t="s">
        <v>22</v>
      </c>
      <c r="D27" s="32" t="s">
        <v>88</v>
      </c>
      <c r="E27" s="34" t="s">
        <v>32</v>
      </c>
      <c r="F27" s="33">
        <v>1018</v>
      </c>
      <c r="G27" s="35"/>
      <c r="H27" s="35"/>
      <c r="I27" s="35">
        <f t="shared" ref="I27" si="8">G27+H27</f>
        <v>0</v>
      </c>
      <c r="J27" s="35">
        <f t="shared" ref="J27" si="9">F27*I27</f>
        <v>0</v>
      </c>
      <c r="K27" s="35"/>
    </row>
    <row r="28" spans="1:11">
      <c r="A28" s="64" t="s">
        <v>92</v>
      </c>
      <c r="B28" s="65"/>
      <c r="C28" s="65"/>
      <c r="D28" s="65"/>
      <c r="E28" s="65"/>
      <c r="F28" s="65"/>
      <c r="G28" s="65"/>
      <c r="H28" s="65"/>
      <c r="I28" s="65"/>
      <c r="J28" s="65"/>
      <c r="K28" s="40">
        <f>SUM(K6:K27)</f>
        <v>0</v>
      </c>
    </row>
    <row r="29" spans="1:11" s="6" customFormat="1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8"/>
    </row>
    <row r="30" spans="1:11" s="6" customFormat="1">
      <c r="A30" s="11"/>
      <c r="B30" s="12"/>
      <c r="C30" s="13" t="s">
        <v>93</v>
      </c>
      <c r="D30" s="14"/>
      <c r="E30" s="12"/>
      <c r="F30" s="10"/>
      <c r="G30" s="10"/>
      <c r="H30" s="10"/>
      <c r="I30" s="10"/>
      <c r="J30" s="10"/>
      <c r="K30" s="8"/>
    </row>
    <row r="31" spans="1:11" s="6" customFormat="1">
      <c r="A31" s="15" t="s">
        <v>94</v>
      </c>
      <c r="B31" s="16"/>
      <c r="C31" s="15" t="s">
        <v>95</v>
      </c>
      <c r="D31" s="17" t="s">
        <v>96</v>
      </c>
      <c r="E31" s="17" t="s">
        <v>97</v>
      </c>
      <c r="F31" s="10"/>
      <c r="G31" s="10"/>
      <c r="H31" s="10"/>
      <c r="I31" s="10"/>
      <c r="J31" s="10"/>
      <c r="K31" s="8"/>
    </row>
    <row r="32" spans="1:11" s="6" customFormat="1">
      <c r="A32" s="18">
        <v>1</v>
      </c>
      <c r="B32" s="19"/>
      <c r="C32" s="18" t="s">
        <v>98</v>
      </c>
      <c r="D32" s="20" t="s">
        <v>99</v>
      </c>
      <c r="E32" s="21">
        <v>4.68</v>
      </c>
      <c r="F32" s="10"/>
      <c r="G32" s="10"/>
      <c r="H32" s="10"/>
      <c r="I32" s="10"/>
      <c r="J32" s="10"/>
      <c r="K32" s="8"/>
    </row>
    <row r="33" spans="1:11" s="6" customFormat="1">
      <c r="A33" s="18">
        <v>2</v>
      </c>
      <c r="B33" s="19"/>
      <c r="C33" s="18" t="s">
        <v>100</v>
      </c>
      <c r="D33" s="20" t="s">
        <v>101</v>
      </c>
      <c r="E33" s="21">
        <v>0.4</v>
      </c>
      <c r="F33" s="10"/>
      <c r="G33" s="10"/>
      <c r="H33" s="10"/>
      <c r="I33" s="10"/>
      <c r="J33" s="10"/>
      <c r="K33" s="8"/>
    </row>
    <row r="34" spans="1:11" s="6" customFormat="1">
      <c r="A34" s="18">
        <v>3</v>
      </c>
      <c r="B34" s="19"/>
      <c r="C34" s="18" t="s">
        <v>102</v>
      </c>
      <c r="D34" s="20" t="s">
        <v>103</v>
      </c>
      <c r="E34" s="21">
        <v>1.27</v>
      </c>
      <c r="F34" s="10"/>
      <c r="G34" s="10"/>
      <c r="H34" s="10"/>
      <c r="I34" s="10"/>
      <c r="J34" s="10"/>
      <c r="K34" s="8"/>
    </row>
    <row r="35" spans="1:11" s="6" customFormat="1">
      <c r="A35" s="18">
        <v>4</v>
      </c>
      <c r="B35" s="19"/>
      <c r="C35" s="18" t="s">
        <v>104</v>
      </c>
      <c r="D35" s="20" t="s">
        <v>105</v>
      </c>
      <c r="E35" s="21">
        <v>0.4</v>
      </c>
      <c r="F35" s="10"/>
      <c r="G35" s="10"/>
      <c r="H35" s="10"/>
      <c r="I35" s="10"/>
      <c r="J35" s="10"/>
      <c r="K35" s="8"/>
    </row>
    <row r="36" spans="1:11" s="6" customFormat="1">
      <c r="A36" s="18">
        <v>5</v>
      </c>
      <c r="B36" s="19"/>
      <c r="C36" s="18" t="s">
        <v>106</v>
      </c>
      <c r="D36" s="20" t="s">
        <v>107</v>
      </c>
      <c r="E36" s="21">
        <v>1.23</v>
      </c>
      <c r="F36" s="10"/>
      <c r="G36" s="10"/>
      <c r="H36" s="10"/>
      <c r="I36" s="10"/>
      <c r="J36" s="10"/>
      <c r="K36" s="8"/>
    </row>
    <row r="37" spans="1:11" s="6" customFormat="1">
      <c r="A37" s="18">
        <v>6</v>
      </c>
      <c r="B37" s="19"/>
      <c r="C37" s="18" t="s">
        <v>108</v>
      </c>
      <c r="D37" s="20" t="s">
        <v>109</v>
      </c>
      <c r="E37" s="21">
        <v>7.4</v>
      </c>
      <c r="F37" s="10"/>
      <c r="G37" s="10"/>
      <c r="H37" s="10"/>
      <c r="I37" s="10"/>
      <c r="J37" s="10"/>
      <c r="K37" s="8"/>
    </row>
    <row r="38" spans="1:11" s="6" customFormat="1">
      <c r="A38" s="18">
        <v>7</v>
      </c>
      <c r="B38" s="19"/>
      <c r="C38" s="18" t="s">
        <v>110</v>
      </c>
      <c r="D38" s="66" t="s">
        <v>111</v>
      </c>
      <c r="E38" s="21">
        <v>3</v>
      </c>
      <c r="F38" s="10"/>
      <c r="G38" s="10"/>
      <c r="H38" s="10"/>
      <c r="I38" s="10"/>
      <c r="J38" s="10"/>
      <c r="K38" s="8"/>
    </row>
    <row r="39" spans="1:11" s="6" customFormat="1">
      <c r="A39" s="18">
        <v>8</v>
      </c>
      <c r="B39" s="19"/>
      <c r="C39" s="18" t="s">
        <v>112</v>
      </c>
      <c r="D39" s="67"/>
      <c r="E39" s="21">
        <v>0.65</v>
      </c>
      <c r="F39" s="10"/>
      <c r="G39" s="10"/>
      <c r="H39" s="10"/>
      <c r="I39" s="10"/>
      <c r="J39" s="10"/>
      <c r="K39" s="8"/>
    </row>
    <row r="40" spans="1:11" s="6" customFormat="1">
      <c r="A40" s="18">
        <v>9</v>
      </c>
      <c r="B40" s="19"/>
      <c r="C40" s="18" t="s">
        <v>113</v>
      </c>
      <c r="D40" s="68"/>
      <c r="E40" s="21">
        <v>3.5</v>
      </c>
      <c r="F40" s="10"/>
      <c r="G40" s="10"/>
      <c r="H40" s="10"/>
      <c r="I40" s="10"/>
      <c r="J40" s="10"/>
      <c r="K40" s="8"/>
    </row>
    <row r="41" spans="1:11" s="6" customFormat="1">
      <c r="A41" s="18"/>
      <c r="B41" s="19"/>
      <c r="C41" s="22" t="s">
        <v>92</v>
      </c>
      <c r="D41" s="23"/>
      <c r="E41" s="24">
        <f>((((1+(E32+E33+E34+E35)/100)*(1+E36/100)*(1+E37/100))/(1-(E38+E39+E40)/100))-1)*100</f>
        <v>24.996972374798034</v>
      </c>
      <c r="F41" s="10"/>
      <c r="G41" s="10"/>
      <c r="H41" s="10"/>
      <c r="I41" s="10"/>
      <c r="J41" s="10"/>
      <c r="K41" s="8"/>
    </row>
    <row r="42" spans="1:11" s="6" customFormat="1">
      <c r="A42" s="69" t="s">
        <v>114</v>
      </c>
      <c r="B42" s="69"/>
      <c r="C42" s="69"/>
      <c r="D42" s="69"/>
      <c r="E42" s="25"/>
      <c r="F42" s="10"/>
      <c r="G42" s="10"/>
      <c r="H42" s="10"/>
      <c r="I42" s="10"/>
      <c r="J42" s="10"/>
      <c r="K42" s="8"/>
    </row>
    <row r="43" spans="1:11" s="6" customFormat="1">
      <c r="A43" s="9"/>
      <c r="B43" s="10"/>
      <c r="C43" s="10"/>
      <c r="D43" s="10"/>
      <c r="E43" s="10"/>
      <c r="F43" s="10"/>
      <c r="G43" s="10"/>
      <c r="H43" s="10"/>
      <c r="I43" s="10"/>
      <c r="J43" s="10"/>
      <c r="K43" s="8"/>
    </row>
    <row r="44" spans="1:1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1:11">
      <c r="A45" s="77"/>
      <c r="B45" s="77"/>
      <c r="C45" s="77"/>
      <c r="D45" s="4"/>
      <c r="E45" s="3"/>
      <c r="F45" s="3"/>
      <c r="G45" s="3"/>
      <c r="H45" s="3"/>
      <c r="I45" s="78"/>
      <c r="J45" s="77"/>
      <c r="K45" s="7"/>
    </row>
    <row r="46" spans="1:11">
      <c r="A46" s="77"/>
      <c r="B46" s="77"/>
      <c r="C46" s="77"/>
      <c r="D46" s="4"/>
      <c r="E46" s="3"/>
      <c r="F46" s="3"/>
      <c r="G46" s="3"/>
      <c r="H46" s="3"/>
      <c r="I46" s="78"/>
      <c r="J46" s="77"/>
      <c r="K46" s="7"/>
    </row>
    <row r="47" spans="1:11">
      <c r="A47" s="77"/>
      <c r="B47" s="77"/>
      <c r="C47" s="77"/>
      <c r="D47" s="4"/>
      <c r="E47" s="3"/>
      <c r="F47" s="3"/>
      <c r="G47" s="3"/>
      <c r="H47" s="3"/>
      <c r="I47" s="78"/>
      <c r="J47" s="77"/>
      <c r="K47" s="7"/>
    </row>
    <row r="48" spans="1:11" ht="60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50.1" customHeight="1">
      <c r="A49" s="79" t="s">
        <v>89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</row>
  </sheetData>
  <mergeCells count="25">
    <mergeCell ref="G4:I4"/>
    <mergeCell ref="J4:K4"/>
    <mergeCell ref="A47:C47"/>
    <mergeCell ref="I47:J47"/>
    <mergeCell ref="A49:K49"/>
    <mergeCell ref="A45:C45"/>
    <mergeCell ref="I45:J45"/>
    <mergeCell ref="A46:C46"/>
    <mergeCell ref="I46:J46"/>
    <mergeCell ref="A28:J28"/>
    <mergeCell ref="D38:D40"/>
    <mergeCell ref="A42:D42"/>
    <mergeCell ref="E1:F1"/>
    <mergeCell ref="G1:I1"/>
    <mergeCell ref="J1:K1"/>
    <mergeCell ref="E2:F2"/>
    <mergeCell ref="G2:I2"/>
    <mergeCell ref="J2:K2"/>
    <mergeCell ref="A3:K3"/>
    <mergeCell ref="A4:A5"/>
    <mergeCell ref="B4:B5"/>
    <mergeCell ref="C4:C5"/>
    <mergeCell ref="D4:D5"/>
    <mergeCell ref="E4:E5"/>
    <mergeCell ref="F4:F5"/>
  </mergeCells>
  <pageMargins left="0.5" right="0.5" top="1" bottom="1" header="0.5" footer="0.5"/>
  <pageSetup paperSize="9" scale="75" fitToHeight="0" orientation="landscape" r:id="rId1"/>
  <headerFooter>
    <oddHeader>UFSM
CNPJ: 95591764000105</oddHeader>
    <oddFooter>AV RORAIMA CIDADE UNIVERSITARIA - CAMOBI - SANTA MARIA / RS
(55) 9966-28508 / engcivilpedrojr@gmail.com &amp;R Relatório gerado em orcafascio.com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view="pageBreakPreview" topLeftCell="A4" zoomScale="85" zoomScaleNormal="100" zoomScaleSheetLayoutView="85" workbookViewId="0">
      <selection activeCell="B30" sqref="B30:B32"/>
    </sheetView>
  </sheetViews>
  <sheetFormatPr defaultRowHeight="12.75"/>
  <cols>
    <col min="1" max="1" width="2.375" style="61" customWidth="1"/>
    <col min="2" max="2" width="23.5" style="62" customWidth="1"/>
    <col min="3" max="3" width="9" style="63" bestFit="1" customWidth="1"/>
    <col min="4" max="4" width="10.625" style="61" customWidth="1"/>
    <col min="5" max="5" width="10.75" style="54" bestFit="1" customWidth="1"/>
    <col min="6" max="6" width="10.25" style="58" customWidth="1"/>
    <col min="7" max="7" width="10.125" style="58" bestFit="1" customWidth="1"/>
    <col min="8" max="16384" width="9" style="58"/>
  </cols>
  <sheetData>
    <row r="1" spans="1:7" s="41" customFormat="1" ht="15.75" customHeight="1">
      <c r="A1" s="84" t="s">
        <v>116</v>
      </c>
      <c r="B1" s="85"/>
      <c r="C1" s="85"/>
      <c r="D1" s="85"/>
      <c r="E1" s="86"/>
    </row>
    <row r="2" spans="1:7" s="41" customFormat="1" ht="15" customHeight="1">
      <c r="A2" s="87"/>
      <c r="B2" s="88"/>
      <c r="C2" s="88"/>
      <c r="D2" s="88"/>
      <c r="E2" s="42"/>
    </row>
    <row r="3" spans="1:7" s="46" customFormat="1" ht="18" customHeight="1">
      <c r="A3" s="43" t="s">
        <v>117</v>
      </c>
      <c r="B3" s="44" t="s">
        <v>118</v>
      </c>
      <c r="C3" s="44" t="s">
        <v>119</v>
      </c>
      <c r="D3" s="44" t="s">
        <v>120</v>
      </c>
      <c r="E3" s="45" t="s">
        <v>92</v>
      </c>
    </row>
    <row r="4" spans="1:7" s="48" customFormat="1" ht="17.25" customHeight="1">
      <c r="A4" s="82">
        <v>1</v>
      </c>
      <c r="B4" s="83" t="str">
        <f>ORÇAMENTO!D6</f>
        <v>SERVIÇOS INICIAIS</v>
      </c>
      <c r="C4" s="47">
        <v>0.5</v>
      </c>
      <c r="D4" s="47">
        <v>0.5</v>
      </c>
      <c r="E4" s="47">
        <f>SUM(C4:D4)</f>
        <v>1</v>
      </c>
    </row>
    <row r="5" spans="1:7" s="48" customFormat="1" ht="18" customHeight="1">
      <c r="A5" s="82"/>
      <c r="B5" s="83"/>
      <c r="C5" s="49">
        <f>C4*$E$5</f>
        <v>0</v>
      </c>
      <c r="D5" s="49">
        <f>D4*$E$5</f>
        <v>0</v>
      </c>
      <c r="E5" s="50">
        <f>ORÇAMENTO!K6</f>
        <v>0</v>
      </c>
    </row>
    <row r="6" spans="1:7" s="48" customFormat="1" ht="14.25" customHeight="1">
      <c r="A6" s="82">
        <v>2</v>
      </c>
      <c r="B6" s="83" t="str">
        <f>ORÇAMENTO!D10</f>
        <v>DIVISÓRIAS</v>
      </c>
      <c r="C6" s="47">
        <v>0.8</v>
      </c>
      <c r="D6" s="47">
        <v>0.2</v>
      </c>
      <c r="E6" s="47">
        <f>SUM(C6:D6)</f>
        <v>1</v>
      </c>
    </row>
    <row r="7" spans="1:7" s="48" customFormat="1" ht="14.25" customHeight="1">
      <c r="A7" s="82"/>
      <c r="B7" s="83"/>
      <c r="C7" s="49">
        <f>C6*$E$7</f>
        <v>0</v>
      </c>
      <c r="D7" s="49">
        <f>D6*$E$7</f>
        <v>0</v>
      </c>
      <c r="E7" s="50">
        <f>ORÇAMENTO!K10</f>
        <v>0</v>
      </c>
    </row>
    <row r="8" spans="1:7" s="51" customFormat="1" ht="18" customHeight="1">
      <c r="A8" s="82">
        <v>3</v>
      </c>
      <c r="B8" s="83" t="str">
        <f>ORÇAMENTO!D14</f>
        <v>INSTALAÇÕES ELÉTRICAS</v>
      </c>
      <c r="C8" s="47">
        <v>1</v>
      </c>
      <c r="D8" s="47">
        <v>0</v>
      </c>
      <c r="E8" s="47">
        <f>SUM(C8:D8)</f>
        <v>1</v>
      </c>
    </row>
    <row r="9" spans="1:7" s="51" customFormat="1" ht="16.5" customHeight="1">
      <c r="A9" s="82"/>
      <c r="B9" s="83"/>
      <c r="C9" s="49">
        <f>C8*$E$9</f>
        <v>0</v>
      </c>
      <c r="D9" s="49">
        <f>D8*$E$9</f>
        <v>0</v>
      </c>
      <c r="E9" s="50">
        <f>ORÇAMENTO!K14</f>
        <v>0</v>
      </c>
    </row>
    <row r="10" spans="1:7" s="51" customFormat="1" ht="16.5" customHeight="1">
      <c r="A10" s="82">
        <v>4</v>
      </c>
      <c r="B10" s="83" t="str">
        <f>ORÇAMENTO!D26</f>
        <v>SERVIÇOS FINAIS</v>
      </c>
      <c r="C10" s="47">
        <v>0</v>
      </c>
      <c r="D10" s="47">
        <v>1</v>
      </c>
      <c r="E10" s="47">
        <f>SUM(D10:D10)</f>
        <v>1</v>
      </c>
    </row>
    <row r="11" spans="1:7" s="51" customFormat="1" ht="15.75" customHeight="1">
      <c r="A11" s="82"/>
      <c r="B11" s="83"/>
      <c r="C11" s="49">
        <f>C10*$E$11</f>
        <v>0</v>
      </c>
      <c r="D11" s="49">
        <f>D10*$E$11</f>
        <v>0</v>
      </c>
      <c r="E11" s="50">
        <f>ORÇAMENTO!K26</f>
        <v>0</v>
      </c>
    </row>
    <row r="12" spans="1:7" s="51" customFormat="1" ht="18" customHeight="1">
      <c r="A12" s="52"/>
      <c r="B12" s="52"/>
      <c r="C12" s="53">
        <f>C5+C7+C9+C11</f>
        <v>0</v>
      </c>
      <c r="D12" s="53">
        <f>D5+D7+D9+D11</f>
        <v>0</v>
      </c>
      <c r="E12" s="53">
        <f>E5+E7+E9+E11</f>
        <v>0</v>
      </c>
      <c r="F12" s="54"/>
    </row>
    <row r="13" spans="1:7">
      <c r="A13" s="81" t="s">
        <v>121</v>
      </c>
      <c r="B13" s="81"/>
      <c r="C13" s="55"/>
      <c r="D13" s="56"/>
      <c r="E13" s="57">
        <f>C12+D12</f>
        <v>0</v>
      </c>
      <c r="G13" s="59"/>
    </row>
    <row r="15" spans="1:7" ht="12.75" customHeight="1">
      <c r="E15" s="60"/>
    </row>
  </sheetData>
  <mergeCells count="11">
    <mergeCell ref="A1:E1"/>
    <mergeCell ref="A2:D2"/>
    <mergeCell ref="A4:A5"/>
    <mergeCell ref="B4:B5"/>
    <mergeCell ref="A6:A7"/>
    <mergeCell ref="B6:B7"/>
    <mergeCell ref="A13:B13"/>
    <mergeCell ref="A8:A9"/>
    <mergeCell ref="B8:B9"/>
    <mergeCell ref="A10:A11"/>
    <mergeCell ref="B10:B11"/>
  </mergeCells>
  <pageMargins left="1.299212598425197" right="0.59055118110236227" top="0.39370078740157483" bottom="0.39370078740157483" header="0.11811023622047245" footer="0.19685039370078741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ORÇAMENTO</vt:lpstr>
      <vt:lpstr>CRONOGRAMA </vt:lpstr>
      <vt:lpstr>ORÇAMENTO!Area_de_impressao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pedro almeida</cp:lastModifiedBy>
  <cp:revision>0</cp:revision>
  <cp:lastPrinted>2019-05-09T23:46:29Z</cp:lastPrinted>
  <dcterms:created xsi:type="dcterms:W3CDTF">2019-04-29T10:37:42Z</dcterms:created>
  <dcterms:modified xsi:type="dcterms:W3CDTF">2019-05-09T23:46:54Z</dcterms:modified>
</cp:coreProperties>
</file>