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proinfra.adm.ufsm.br\ORÇAMENTO\CTISM\REFORMA_2019\"/>
    </mc:Choice>
  </mc:AlternateContent>
  <bookViews>
    <workbookView xWindow="0" yWindow="0" windowWidth="28800" windowHeight="12210"/>
  </bookViews>
  <sheets>
    <sheet name="Orçamento Sintético" sheetId="1" r:id="rId1"/>
    <sheet name="cronograma" sheetId="2" r:id="rId2"/>
  </sheets>
  <definedNames>
    <definedName name="_xlnm.Print_Area" localSheetId="1">cronograma!$A$1:$G$24</definedName>
    <definedName name="_xlnm.Print_Area" localSheetId="0">'Orçamento Sintético'!$A$1:$L$57</definedName>
  </definedNames>
  <calcPr calcId="162913" iterateDelta="1E-4"/>
</workbook>
</file>

<file path=xl/calcChain.xml><?xml version="1.0" encoding="utf-8"?>
<calcChain xmlns="http://schemas.openxmlformats.org/spreadsheetml/2006/main">
  <c r="L42" i="1" l="1"/>
  <c r="L33" i="1"/>
  <c r="L31" i="1"/>
  <c r="L27" i="1"/>
  <c r="L23" i="1"/>
  <c r="L20" i="1"/>
  <c r="L13" i="1"/>
  <c r="L6" i="1"/>
  <c r="K40" i="1"/>
  <c r="J40" i="1"/>
  <c r="I40" i="1"/>
  <c r="F16" i="1" l="1"/>
  <c r="F48" i="1"/>
  <c r="F47" i="1"/>
  <c r="L50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I13" i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I21" i="1"/>
  <c r="L21" i="1" s="1"/>
  <c r="I22" i="1"/>
  <c r="L22" i="1" s="1"/>
  <c r="I23" i="1"/>
  <c r="I24" i="1"/>
  <c r="I25" i="1"/>
  <c r="L25" i="1" s="1"/>
  <c r="L24" i="1" s="1"/>
  <c r="L51" i="1" s="1"/>
  <c r="I26" i="1"/>
  <c r="L26" i="1" s="1"/>
  <c r="I27" i="1"/>
  <c r="I28" i="1"/>
  <c r="L28" i="1" s="1"/>
  <c r="I29" i="1"/>
  <c r="L29" i="1" s="1"/>
  <c r="I30" i="1"/>
  <c r="L30" i="1" s="1"/>
  <c r="I31" i="1"/>
  <c r="I32" i="1"/>
  <c r="L32" i="1" s="1"/>
  <c r="I33" i="1"/>
  <c r="I34" i="1"/>
  <c r="I35" i="1"/>
  <c r="L35" i="1" s="1"/>
  <c r="I36" i="1"/>
  <c r="I37" i="1"/>
  <c r="L37" i="1" s="1"/>
  <c r="I38" i="1"/>
  <c r="L38" i="1" s="1"/>
  <c r="I39" i="1"/>
  <c r="L39" i="1" s="1"/>
  <c r="I41" i="1"/>
  <c r="L41" i="1" s="1"/>
  <c r="I42" i="1"/>
  <c r="I43" i="1"/>
  <c r="L43" i="1" s="1"/>
  <c r="I44" i="1"/>
  <c r="L44" i="1" s="1"/>
  <c r="I45" i="1"/>
  <c r="L45" i="1" s="1"/>
  <c r="I46" i="1"/>
  <c r="L46" i="1" s="1"/>
  <c r="I47" i="1"/>
  <c r="L47" i="1" s="1"/>
  <c r="I48" i="1"/>
  <c r="L48" i="1" s="1"/>
  <c r="I49" i="1"/>
  <c r="I50" i="1"/>
  <c r="L12" i="1"/>
  <c r="K8" i="1"/>
  <c r="K9" i="1"/>
  <c r="K10" i="1"/>
  <c r="K11" i="1"/>
  <c r="K12" i="1"/>
  <c r="J8" i="1"/>
  <c r="J9" i="1"/>
  <c r="J10" i="1"/>
  <c r="J11" i="1"/>
  <c r="J12" i="1"/>
  <c r="I8" i="1"/>
  <c r="L8" i="1" s="1"/>
  <c r="I9" i="1"/>
  <c r="L9" i="1" s="1"/>
  <c r="I10" i="1"/>
  <c r="L10" i="1" s="1"/>
  <c r="I11" i="1"/>
  <c r="L11" i="1" s="1"/>
  <c r="I12" i="1"/>
  <c r="I7" i="1"/>
  <c r="L7" i="1"/>
  <c r="K7" i="1"/>
  <c r="J7" i="1"/>
  <c r="G11" i="2" l="1"/>
  <c r="E11" i="2" s="1"/>
  <c r="B20" i="2"/>
  <c r="B18" i="2"/>
  <c r="B16" i="2"/>
  <c r="B14" i="2"/>
  <c r="B12" i="2"/>
  <c r="B10" i="2"/>
  <c r="B8" i="2"/>
  <c r="B6" i="2"/>
  <c r="B4" i="2"/>
  <c r="G20" i="2"/>
  <c r="G18" i="2"/>
  <c r="G16" i="2"/>
  <c r="G14" i="2"/>
  <c r="G12" i="2"/>
  <c r="G10" i="2"/>
  <c r="G8" i="2"/>
  <c r="G6" i="2"/>
  <c r="G4" i="2"/>
  <c r="K51" i="1"/>
  <c r="J51" i="1"/>
  <c r="L49" i="1"/>
  <c r="G21" i="2" s="1"/>
  <c r="G19" i="2"/>
  <c r="E19" i="2" s="1"/>
  <c r="G17" i="2"/>
  <c r="C17" i="2" s="1"/>
  <c r="G15" i="2"/>
  <c r="F15" i="2" s="1"/>
  <c r="G13" i="2"/>
  <c r="D13" i="2" s="1"/>
  <c r="G9" i="2"/>
  <c r="F9" i="2" s="1"/>
  <c r="G7" i="2"/>
  <c r="D7" i="2" s="1"/>
  <c r="G5" i="2"/>
  <c r="C5" i="2" l="1"/>
  <c r="G22" i="2"/>
  <c r="E5" i="2"/>
  <c r="D5" i="2"/>
  <c r="E21" i="2"/>
  <c r="D21" i="2"/>
  <c r="E13" i="2"/>
  <c r="E7" i="2"/>
  <c r="E17" i="2"/>
  <c r="C7" i="2"/>
  <c r="C15" i="2"/>
  <c r="F17" i="2"/>
  <c r="F7" i="2"/>
  <c r="D15" i="2"/>
  <c r="E9" i="2"/>
  <c r="E15" i="2"/>
  <c r="C9" i="2"/>
  <c r="F5" i="2"/>
  <c r="D9" i="2"/>
  <c r="C11" i="2"/>
  <c r="F13" i="2"/>
  <c r="D17" i="2"/>
  <c r="C19" i="2"/>
  <c r="F21" i="2"/>
  <c r="F11" i="2"/>
  <c r="F19" i="2"/>
  <c r="D11" i="2"/>
  <c r="C13" i="2"/>
  <c r="D19" i="2"/>
  <c r="C21" i="2"/>
  <c r="D22" i="2" l="1"/>
  <c r="E22" i="2"/>
  <c r="C22" i="2"/>
  <c r="F22" i="2"/>
  <c r="G23" i="2" l="1"/>
</calcChain>
</file>

<file path=xl/sharedStrings.xml><?xml version="1.0" encoding="utf-8"?>
<sst xmlns="http://schemas.openxmlformats.org/spreadsheetml/2006/main" count="221" uniqueCount="166">
  <si>
    <t>Obra</t>
  </si>
  <si>
    <t>Bancos</t>
  </si>
  <si>
    <t>B.D.I.</t>
  </si>
  <si>
    <t>Encargos Sociais</t>
  </si>
  <si>
    <t xml:space="preserve">SINAPI - 07/2019 - Rio Grande do Sul
ORSE - 03/2019 - Sergipe
SEDOP - 04/2019 - Pará
SEINFRA - 024 - Ceará
SICRO2 - 07/2016 - Rio Grande do Sul
SETOP - 04/2019 - Minas Gerais
IOPES - 05/2019 - Espírito Santo
SIURB - 01/2019 - São Paulo
SUDECAP - 04/2019 - Minas Gerais
SICRO3 - 01/2019 - Rio Grande do Sul
SIURB INFRA - 01/2018 - São Paulo
CPOS - 07/2019 - São Paulo
FDE - 04/2019 - São Paulo
AGETOP CIVIL - 11/2017 - Goiás
CAEMA - 05/2016 - Maranhão
EMBASA - 06/2017 - Bahia
CAERN - 11/2017 - Rio Grande do Norte
AGETOP RODOVIARIA - 04/2017 - Goiás
</t>
  </si>
  <si>
    <t>25,0%</t>
  </si>
  <si>
    <t>Não 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</si>
  <si>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</si>
  <si>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</si>
  <si>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</si>
  <si>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</si>
  <si>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</si>
  <si>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</si>
  <si>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</si>
  <si>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</si>
  <si>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</si>
  <si>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</si>
  <si>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</si>
  <si>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</si>
  <si>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PRELIMINARES / TÉCNICOS</t>
  </si>
  <si>
    <t xml:space="preserve"> 1.1 </t>
  </si>
  <si>
    <t xml:space="preserve"> 90780 </t>
  </si>
  <si>
    <t>SINAPI</t>
  </si>
  <si>
    <t>MESTRE DE OBRAS COM ENCARGOS COMPLEMENTARES</t>
  </si>
  <si>
    <t>H</t>
  </si>
  <si>
    <t xml:space="preserve"> 1.2 </t>
  </si>
  <si>
    <t xml:space="preserve"> 00004750 </t>
  </si>
  <si>
    <t>PEDREIRO</t>
  </si>
  <si>
    <t xml:space="preserve"> 1.3 </t>
  </si>
  <si>
    <t xml:space="preserve"> 00006111 </t>
  </si>
  <si>
    <t>SERVENTE</t>
  </si>
  <si>
    <t xml:space="preserve"> 1.4 </t>
  </si>
  <si>
    <t xml:space="preserve"> 00000001 </t>
  </si>
  <si>
    <t>Próprio</t>
  </si>
  <si>
    <t>ORÇAMENTO, CRONOGRAMA E VISITA TÉCNICA</t>
  </si>
  <si>
    <t>m²</t>
  </si>
  <si>
    <t xml:space="preserve"> 1.5 </t>
  </si>
  <si>
    <t xml:space="preserve"> 16.004 </t>
  </si>
  <si>
    <t>ISOLAMENTO DE OBRA COM TELA PLASTICA LARANJA, TIPO TAPUME DE SINALIZACAO, MALHA RETANGULAR</t>
  </si>
  <si>
    <t>m</t>
  </si>
  <si>
    <t xml:space="preserve"> 1.6 </t>
  </si>
  <si>
    <t xml:space="preserve"> 1.006 </t>
  </si>
  <si>
    <t>LIMPEZA PERMANENTE DA OBRA</t>
  </si>
  <si>
    <t>dia</t>
  </si>
  <si>
    <t xml:space="preserve"> 2 </t>
  </si>
  <si>
    <t>MOVIMENTAÇÃO DE TERRA/DEMOLIÇÃO</t>
  </si>
  <si>
    <t xml:space="preserve"> 2.1 </t>
  </si>
  <si>
    <t xml:space="preserve"> 020149 </t>
  </si>
  <si>
    <t>AGETOP CIVIL</t>
  </si>
  <si>
    <t>DEM.DIVISÓRIAS PAINÉIS PRE-FABRIC.C/REAPROVEITAMENTO</t>
  </si>
  <si>
    <t xml:space="preserve"> 2.2 </t>
  </si>
  <si>
    <t xml:space="preserve"> 72239 </t>
  </si>
  <si>
    <t>RETIRADA DE TACOS DE MADEIRA</t>
  </si>
  <si>
    <t xml:space="preserve"> 2.3 </t>
  </si>
  <si>
    <t xml:space="preserve"> 020408 </t>
  </si>
  <si>
    <t>SEDOP</t>
  </si>
  <si>
    <t>RETIRADA DE PISO VINILICO/LAMINADO</t>
  </si>
  <si>
    <t xml:space="preserve"> 2.4 </t>
  </si>
  <si>
    <t xml:space="preserve"> 97644 </t>
  </si>
  <si>
    <t>REMOÇÃO DE PORTAS, DE FORMA MANUAL, SEM REAPROVEITAMENTO. AF_12/2017</t>
  </si>
  <si>
    <t xml:space="preserve"> 2.5 </t>
  </si>
  <si>
    <t xml:space="preserve"> 05.07.050 </t>
  </si>
  <si>
    <t>CPOS</t>
  </si>
  <si>
    <t>Remoção de entulho de obra com caçamba metálica - material volumoso e misturado por alvenaria, terra, madeira, papel, plástico e metal</t>
  </si>
  <si>
    <t>m³</t>
  </si>
  <si>
    <t xml:space="preserve"> 2.6 </t>
  </si>
  <si>
    <t xml:space="preserve"> 020024 </t>
  </si>
  <si>
    <t>Retirada de telhas fibrocimento sem aproveitamento</t>
  </si>
  <si>
    <t>REVESTIMENTOS</t>
  </si>
  <si>
    <t xml:space="preserve"> 15.002 </t>
  </si>
  <si>
    <t>MASSA ACRILICA</t>
  </si>
  <si>
    <t xml:space="preserve"> 87369 </t>
  </si>
  <si>
    <t>ARGAMASSA TRAÇO 1:2:8 (CIMENTO, CAL E AREIA MÉDIA) PARA EMBOÇO/MASSA ÚNICA/ASSENTAMENTO DE ALVENARIA DE VEDAÇÃO, PREPARO MANUAL. AF_06/2014</t>
  </si>
  <si>
    <t xml:space="preserve"> 13.013 </t>
  </si>
  <si>
    <t>REGULARIZAÇAO DESEMPENADA CIMENTADO-BASE PARA PISO COLADO, TRAÇO 1:4, E = 4 CM</t>
  </si>
  <si>
    <t>M²</t>
  </si>
  <si>
    <t xml:space="preserve"> 87260 </t>
  </si>
  <si>
    <t>REVESTIMENTO CERÂMICO PARA PISO COM PLACAS TIPO PORCELANATO DE DIMENSÕES 45X45 CM APLICADA EM AMBIENTES DE ÁREA MAIOR QUE 10 M². AF_06/2014</t>
  </si>
  <si>
    <t xml:space="preserve"> C1846 </t>
  </si>
  <si>
    <t>SEINFRA</t>
  </si>
  <si>
    <t>PARQUETES DE MADEIRA FIXADOS C/COLA A BASE DE PVA</t>
  </si>
  <si>
    <t xml:space="preserve"> 120770 </t>
  </si>
  <si>
    <t>Rodape em Porcelanato</t>
  </si>
  <si>
    <t>M</t>
  </si>
  <si>
    <t>COBERTURA</t>
  </si>
  <si>
    <t xml:space="preserve"> 150604 </t>
  </si>
  <si>
    <t>CAEMA</t>
  </si>
  <si>
    <t>IMPERMEABILIZAÇÃO EM CALHAS DE CONCRETO COM MEMBRANA ASFÁLTICA ELASTOMERIZADA</t>
  </si>
  <si>
    <t xml:space="preserve"> 1080020 </t>
  </si>
  <si>
    <t>CAERN</t>
  </si>
  <si>
    <t>COBERTURA COM TELHA DE  FIBROCIMENTO TIPO KALHETÃO 90 OU SIMILAR, FIXADA SOBRE TERÇA DE  MADEIRA,  EXCLUSIVE CUMEEIRA</t>
  </si>
  <si>
    <t xml:space="preserve"> COB-CUM-025 </t>
  </si>
  <si>
    <t>SETOP</t>
  </si>
  <si>
    <t>COLOCAÇÃO DE CUMEEIRA DE FIBROCIMENTO PARA TELHA KALHETÃO,CANALETE 90</t>
  </si>
  <si>
    <t xml:space="preserve"> 92544 </t>
  </si>
  <si>
    <t>TRAMA DE MADEIRA COMPOSTA POR TERÇAS PARA TELHADOS DE ATÉ 2 ÁGUAS PARA TELHA ESTRUTURAL DE FIBROCIMENTO, INCLUSO TRANSPORTE VERTICAL. AF_07/2019</t>
  </si>
  <si>
    <t>ALVENARIA / VEDAÇÃO</t>
  </si>
  <si>
    <t xml:space="preserve"> 89043 </t>
  </si>
  <si>
    <t>(COMPOSIÇÃO REPRESENTATIVA) DO SERVIÇO DE ALVENARIA DE VEDAÇÃO DE BLOCOS VAZADOS DE CERÂMICA DE 9X19X19CM (ESPESSURA 9CM), PARA EDIFICAÇÃO HABITACIONAL MULTIFAMILIAR (PRÉDIO). AF_11/2014</t>
  </si>
  <si>
    <t xml:space="preserve"> 96358 </t>
  </si>
  <si>
    <t>PAREDE COM PLACAS DE GESSO ACARTONADO (DRYWALL), PARA USO INTERNO, COM DUAS FACES SIMPLES E ESTRUTURA METÁLICA COM GUIAS SIMPLES, SEM VÃOS. AF_06/2017_P</t>
  </si>
  <si>
    <t xml:space="preserve"> 180325 </t>
  </si>
  <si>
    <t>VEDAÇÃO DE JUNTA DE DILATAÇÃO COM CHAPA 18 VINCADA E PARAFUSADA A CADA 30 CM - PINTADA</t>
  </si>
  <si>
    <t>FDE</t>
  </si>
  <si>
    <t>PINTURA</t>
  </si>
  <si>
    <t xml:space="preserve"> 88489 </t>
  </si>
  <si>
    <t>APLICAÇÃO MANUAL DE PINTURA COM TINTA LÁTEX ACRÍLICA EM PAREDES, DUAS DEMÃOS. AF_06/2014</t>
  </si>
  <si>
    <t xml:space="preserve"> 88488 </t>
  </si>
  <si>
    <t>APLICAÇÃO MANUAL DE PINTURA COM TINTA LÁTEX ACRÍLICA EM TETO, DUAS DEMÃOS. AF_06/2014</t>
  </si>
  <si>
    <t xml:space="preserve"> 84659 </t>
  </si>
  <si>
    <t>PINTURA ESMALTE FOSCO EM MADEIRA, DUAS DEMAOS</t>
  </si>
  <si>
    <t xml:space="preserve"> 16.11.020 </t>
  </si>
  <si>
    <t>LIMPEZA DE FACHADA POR HIDROJATEAMENTO</t>
  </si>
  <si>
    <t xml:space="preserve"> 88431 </t>
  </si>
  <si>
    <t>APLICAÇÃO MANUAL DE PINTURA COM TINTA TEXTURIZADA ACRÍLICA EM PAREDES EXTERNAS DE CASAS, DUAS CORES. AF_06/2014</t>
  </si>
  <si>
    <t>ESQUADRIAS</t>
  </si>
  <si>
    <t xml:space="preserve"> 05.80.002 </t>
  </si>
  <si>
    <t>PORTA MADEIRA COMPENS LISA COM VISOR</t>
  </si>
  <si>
    <t>UN</t>
  </si>
  <si>
    <t xml:space="preserve"> 2.625 </t>
  </si>
  <si>
    <t>INSTALAÇÃO DE PORTA DE MADEIRA</t>
  </si>
  <si>
    <t>SERVIÇOS COMPLEMENTARES</t>
  </si>
  <si>
    <t xml:space="preserve"> 9537 </t>
  </si>
  <si>
    <t>LIMPEZA FINAL DA OBRA</t>
  </si>
  <si>
    <t>Totais -&gt;</t>
  </si>
  <si>
    <t/>
  </si>
  <si>
    <t xml:space="preserve">_______________________________________________________________
Universidade Federal de Santa Maria
</t>
  </si>
  <si>
    <t>3.1</t>
  </si>
  <si>
    <t>3.2</t>
  </si>
  <si>
    <t>3.3</t>
  </si>
  <si>
    <t>4.1</t>
  </si>
  <si>
    <t>4.2</t>
  </si>
  <si>
    <t>5.1</t>
  </si>
  <si>
    <t>5.2</t>
  </si>
  <si>
    <t>5.3</t>
  </si>
  <si>
    <t>IMPERMEABILIZAÇÃO, ISOLAÇÃO TÉRMICA E ACÚSTICA</t>
  </si>
  <si>
    <t>7.1</t>
  </si>
  <si>
    <t>REVESTIMENTO INTERNO/EXTERNO</t>
  </si>
  <si>
    <t>PISOS E PAVIMENTAÇÕES</t>
  </si>
  <si>
    <t>7.2</t>
  </si>
  <si>
    <t>7.1.1</t>
  </si>
  <si>
    <t>7.2.1</t>
  </si>
  <si>
    <t>8.1</t>
  </si>
  <si>
    <t>8.2</t>
  </si>
  <si>
    <t>8.3</t>
  </si>
  <si>
    <t>8.4</t>
  </si>
  <si>
    <t>8.5</t>
  </si>
  <si>
    <t>8.6</t>
  </si>
  <si>
    <t>9.1</t>
  </si>
  <si>
    <t xml:space="preserve">   m²</t>
  </si>
  <si>
    <t>CRONOGRAMA FÍSICO-FINANCEIRO</t>
  </si>
  <si>
    <t>It</t>
  </si>
  <si>
    <t>DESCRIÇÃO</t>
  </si>
  <si>
    <t>30 dias</t>
  </si>
  <si>
    <t>60 dias</t>
  </si>
  <si>
    <t>90 dias</t>
  </si>
  <si>
    <t>120 dias</t>
  </si>
  <si>
    <t>TOTAL</t>
  </si>
  <si>
    <t>TOTAL GERAL</t>
  </si>
  <si>
    <t>REFORMA GERAL PRÉDIO 05 - CTISM - UFSM</t>
  </si>
  <si>
    <t>7.2.2</t>
  </si>
  <si>
    <t>7.2.3</t>
  </si>
  <si>
    <t xml:space="preserve"> 98673 </t>
  </si>
  <si>
    <t>PISO VINÍLICO SEMI-FLEXÍVEL EM PLACAS, PADRÃO LISO, ESPESSURA 3,2 MM, FIXADO COM COLA. AF_06/2018</t>
  </si>
  <si>
    <t>7.2.4</t>
  </si>
  <si>
    <t>7.2.5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</si>
</sst>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6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color rgb="FF000000"/>
      <name val="Arial"/>
      <family val="2"/>
    </font>
    <font>
      <sz val="12"/>
      <color rgb="FF000000"/>
      <name val="ZapfHumnst BT"/>
    </font>
    <font>
      <sz val="14"/>
      <color rgb="FFFF0000"/>
      <name val="Arial Narrow"/>
      <family val="2"/>
    </font>
    <font>
      <b/>
      <sz val="8"/>
      <color rgb="FF000000"/>
      <name val="ZapfHumnst BT1"/>
    </font>
    <font>
      <b/>
      <sz val="9"/>
      <color rgb="FF000000"/>
      <name val="ZapfHumnst BT1"/>
    </font>
    <font>
      <sz val="8"/>
      <color rgb="FF000000"/>
      <name val="ZapfHumnst BT"/>
    </font>
    <font>
      <sz val="10"/>
      <color rgb="FF000000"/>
      <name val="ZapfHumnst BT"/>
    </font>
    <font>
      <sz val="11"/>
      <color rgb="FF000000"/>
      <name val="Calibri"/>
      <family val="2"/>
    </font>
    <font>
      <b/>
      <sz val="10"/>
      <color rgb="FF000000"/>
      <name val="ZapfHumnst BT1"/>
    </font>
    <font>
      <b/>
      <sz val="8"/>
      <color rgb="FFFF0000"/>
      <name val="ZapfHumnst BT1"/>
    </font>
    <font>
      <sz val="10"/>
      <name val="Arial"/>
      <family val="2"/>
    </font>
    <font>
      <sz val="11"/>
      <name val="Arial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4" tint="0.79998168889431442"/>
        <bgColor rgb="FFE6B9B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3" fillId="0" borderId="0" applyFont="0" applyFill="0" applyBorder="0" applyAlignment="0" applyProtection="0"/>
    <xf numFmtId="0" fontId="24" fillId="0" borderId="0"/>
    <xf numFmtId="9" fontId="31" fillId="0" borderId="0"/>
    <xf numFmtId="0" fontId="34" fillId="0" borderId="0"/>
    <xf numFmtId="0" fontId="35" fillId="0" borderId="0"/>
  </cellStyleXfs>
  <cellXfs count="6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0" fontId="18" fillId="11" borderId="0" xfId="0" applyFont="1" applyFill="1" applyAlignment="1">
      <alignment horizontal="center" vertical="top" wrapText="1"/>
    </xf>
    <xf numFmtId="0" fontId="19" fillId="12" borderId="0" xfId="0" applyFont="1" applyFill="1" applyAlignment="1">
      <alignment horizontal="right" vertical="top" wrapText="1"/>
    </xf>
    <xf numFmtId="0" fontId="21" fillId="14" borderId="0" xfId="0" applyFont="1" applyFill="1" applyAlignment="1">
      <alignment horizontal="left" vertical="top" wrapText="1"/>
    </xf>
    <xf numFmtId="0" fontId="22" fillId="15" borderId="0" xfId="0" applyFont="1" applyFill="1" applyAlignment="1">
      <alignment horizontal="center" vertical="top" wrapText="1"/>
    </xf>
    <xf numFmtId="0" fontId="0" fillId="0" borderId="0" xfId="0"/>
    <xf numFmtId="0" fontId="5" fillId="6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right" vertical="top" wrapText="1"/>
    </xf>
    <xf numFmtId="0" fontId="10" fillId="0" borderId="2" xfId="0" applyFont="1" applyFill="1" applyBorder="1" applyAlignment="1">
      <alignment horizontal="center" vertical="top" wrapText="1"/>
    </xf>
    <xf numFmtId="0" fontId="0" fillId="0" borderId="0" xfId="0" applyFill="1"/>
    <xf numFmtId="0" fontId="13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right" vertical="top" wrapText="1"/>
    </xf>
    <xf numFmtId="0" fontId="14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justify" vertical="top" wrapText="1"/>
    </xf>
    <xf numFmtId="2" fontId="11" fillId="0" borderId="2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vertical="top" wrapText="1"/>
    </xf>
    <xf numFmtId="43" fontId="6" fillId="7" borderId="2" xfId="1" applyFont="1" applyFill="1" applyBorder="1" applyAlignment="1">
      <alignment horizontal="left" vertical="top" wrapText="1"/>
    </xf>
    <xf numFmtId="43" fontId="8" fillId="9" borderId="2" xfId="1" applyFont="1" applyFill="1" applyBorder="1" applyAlignment="1">
      <alignment horizontal="right" vertical="top" wrapText="1"/>
    </xf>
    <xf numFmtId="43" fontId="12" fillId="0" borderId="2" xfId="1" applyFont="1" applyFill="1" applyBorder="1" applyAlignment="1">
      <alignment horizontal="right" vertical="top" wrapText="1"/>
    </xf>
    <xf numFmtId="43" fontId="16" fillId="0" borderId="2" xfId="1" applyFont="1" applyFill="1" applyBorder="1" applyAlignment="1">
      <alignment horizontal="right" vertical="top" wrapText="1"/>
    </xf>
    <xf numFmtId="43" fontId="19" fillId="12" borderId="0" xfId="1" applyFont="1" applyFill="1" applyAlignment="1">
      <alignment horizontal="right" vertical="top" wrapText="1"/>
    </xf>
    <xf numFmtId="0" fontId="25" fillId="0" borderId="0" xfId="2" applyFont="1" applyBorder="1" applyAlignment="1">
      <alignment vertical="center" wrapText="1"/>
    </xf>
    <xf numFmtId="49" fontId="26" fillId="0" borderId="1" xfId="2" applyNumberFormat="1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9" fontId="29" fillId="0" borderId="1" xfId="2" applyNumberFormat="1" applyFont="1" applyBorder="1" applyAlignment="1">
      <alignment horizontal="center" vertical="center" wrapText="1"/>
    </xf>
    <xf numFmtId="9" fontId="27" fillId="0" borderId="1" xfId="2" applyNumberFormat="1" applyFont="1" applyBorder="1" applyAlignment="1">
      <alignment horizontal="center" vertical="center" wrapText="1"/>
    </xf>
    <xf numFmtId="4" fontId="29" fillId="16" borderId="1" xfId="2" applyNumberFormat="1" applyFont="1" applyFill="1" applyBorder="1" applyAlignment="1">
      <alignment horizontal="center" vertical="center" wrapText="1"/>
    </xf>
    <xf numFmtId="4" fontId="27" fillId="16" borderId="1" xfId="2" applyNumberFormat="1" applyFont="1" applyFill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9" fontId="27" fillId="0" borderId="1" xfId="2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wrapText="1"/>
    </xf>
    <xf numFmtId="4" fontId="30" fillId="0" borderId="0" xfId="2" applyNumberFormat="1" applyFont="1" applyBorder="1" applyAlignment="1">
      <alignment horizontal="center" vertical="center" wrapText="1"/>
    </xf>
    <xf numFmtId="4" fontId="30" fillId="0" borderId="1" xfId="2" applyNumberFormat="1" applyFont="1" applyBorder="1" applyAlignment="1">
      <alignment horizontal="center" vertical="center" wrapText="1"/>
    </xf>
    <xf numFmtId="4" fontId="29" fillId="0" borderId="1" xfId="2" applyNumberFormat="1" applyFont="1" applyBorder="1" applyAlignment="1">
      <alignment horizontal="center" vertical="center" wrapText="1"/>
    </xf>
    <xf numFmtId="4" fontId="33" fillId="0" borderId="1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vertical="center" wrapText="1"/>
    </xf>
    <xf numFmtId="4" fontId="30" fillId="0" borderId="0" xfId="2" applyNumberFormat="1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0" fontId="30" fillId="0" borderId="0" xfId="2" applyFont="1" applyBorder="1" applyAlignment="1">
      <alignment horizontal="right" vertical="center" wrapText="1"/>
    </xf>
    <xf numFmtId="0" fontId="27" fillId="17" borderId="1" xfId="2" applyFont="1" applyFill="1" applyBorder="1" applyAlignment="1">
      <alignment horizontal="center" vertical="center" wrapText="1"/>
    </xf>
    <xf numFmtId="0" fontId="28" fillId="17" borderId="1" xfId="2" applyFont="1" applyFill="1" applyBorder="1" applyAlignment="1">
      <alignment horizontal="center" vertical="center" wrapText="1"/>
    </xf>
    <xf numFmtId="4" fontId="28" fillId="17" borderId="1" xfId="2" applyNumberFormat="1" applyFont="1" applyFill="1" applyBorder="1" applyAlignment="1">
      <alignment horizontal="center" vertical="center" wrapText="1"/>
    </xf>
    <xf numFmtId="0" fontId="0" fillId="0" borderId="0" xfId="0"/>
    <xf numFmtId="0" fontId="19" fillId="12" borderId="0" xfId="0" applyFont="1" applyFill="1" applyAlignment="1">
      <alignment horizontal="right" vertical="top" wrapText="1"/>
    </xf>
    <xf numFmtId="0" fontId="17" fillId="10" borderId="0" xfId="0" applyFont="1" applyFill="1" applyAlignment="1">
      <alignment horizontal="left" vertical="top" wrapText="1"/>
    </xf>
    <xf numFmtId="4" fontId="20" fillId="13" borderId="0" xfId="0" applyNumberFormat="1" applyFont="1" applyFill="1" applyAlignment="1">
      <alignment horizontal="right" vertical="top" wrapText="1"/>
    </xf>
    <xf numFmtId="0" fontId="22" fillId="15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5" fillId="0" borderId="1" xfId="2" applyFont="1" applyFill="1" applyBorder="1" applyAlignment="1">
      <alignment horizontal="center" vertical="center" wrapText="1"/>
    </xf>
    <xf numFmtId="0" fontId="0" fillId="0" borderId="3" xfId="0" applyFill="1" applyBorder="1"/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left" vertical="center" wrapText="1"/>
    </xf>
    <xf numFmtId="4" fontId="32" fillId="0" borderId="1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4"/>
    <cellStyle name="Normal 4 2" xfId="2"/>
    <cellStyle name="Porcentagem 2 2" xfId="3"/>
    <cellStyle name="Texto Explicativo 2" xf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showOutlineSymbols="0" showWhiteSpace="0" topLeftCell="A16" workbookViewId="0">
      <selection activeCell="D17" sqref="D17"/>
    </sheetView>
  </sheetViews>
  <sheetFormatPr defaultRowHeight="14.25"/>
  <cols>
    <col min="1" max="3" width="10" bestFit="1" customWidth="1"/>
    <col min="4" max="4" width="60" bestFit="1" customWidth="1"/>
    <col min="5" max="5" width="5" bestFit="1" customWidth="1"/>
    <col min="6" max="12" width="10" bestFit="1" customWidth="1"/>
  </cols>
  <sheetData>
    <row r="1" spans="1:12" ht="15">
      <c r="A1" s="1"/>
      <c r="B1" s="1"/>
      <c r="C1" s="1"/>
      <c r="D1" s="1" t="s">
        <v>0</v>
      </c>
      <c r="E1" s="60" t="s">
        <v>1</v>
      </c>
      <c r="F1" s="60"/>
      <c r="G1" s="60" t="s">
        <v>2</v>
      </c>
      <c r="H1" s="60"/>
      <c r="I1" s="60"/>
      <c r="J1" s="60" t="s">
        <v>3</v>
      </c>
      <c r="K1" s="60"/>
      <c r="L1" s="60"/>
    </row>
    <row r="2" spans="1:12" ht="80.099999999999994" customHeight="1">
      <c r="A2" s="2"/>
      <c r="B2" s="2"/>
      <c r="C2" s="2"/>
      <c r="D2" s="2" t="s">
        <v>159</v>
      </c>
      <c r="E2" s="51" t="s">
        <v>4</v>
      </c>
      <c r="F2" s="51"/>
      <c r="G2" s="51" t="s">
        <v>5</v>
      </c>
      <c r="H2" s="51"/>
      <c r="I2" s="51"/>
      <c r="J2" s="51" t="s">
        <v>6</v>
      </c>
      <c r="K2" s="51"/>
      <c r="L2" s="51"/>
    </row>
    <row r="3" spans="1:12" ht="31.5" customHeight="1">
      <c r="A3" s="55" t="s">
        <v>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5" customHeight="1">
      <c r="A4" s="57" t="s">
        <v>8</v>
      </c>
      <c r="B4" s="58" t="s">
        <v>9</v>
      </c>
      <c r="C4" s="57" t="s">
        <v>10</v>
      </c>
      <c r="D4" s="57" t="s">
        <v>11</v>
      </c>
      <c r="E4" s="59" t="s">
        <v>12</v>
      </c>
      <c r="F4" s="58" t="s">
        <v>13</v>
      </c>
      <c r="G4" s="59" t="s">
        <v>14</v>
      </c>
      <c r="H4" s="57"/>
      <c r="I4" s="57"/>
      <c r="J4" s="59" t="s">
        <v>15</v>
      </c>
      <c r="K4" s="57"/>
      <c r="L4" s="57"/>
    </row>
    <row r="5" spans="1:12" ht="15" customHeight="1">
      <c r="A5" s="58"/>
      <c r="B5" s="58"/>
      <c r="C5" s="58"/>
      <c r="D5" s="58"/>
      <c r="E5" s="58"/>
      <c r="F5" s="58"/>
      <c r="G5" s="8" t="s">
        <v>16</v>
      </c>
      <c r="H5" s="8" t="s">
        <v>17</v>
      </c>
      <c r="I5" s="8" t="s">
        <v>15</v>
      </c>
      <c r="J5" s="8" t="s">
        <v>16</v>
      </c>
      <c r="K5" s="8" t="s">
        <v>17</v>
      </c>
      <c r="L5" s="8" t="s">
        <v>15</v>
      </c>
    </row>
    <row r="6" spans="1:12" ht="17.25" customHeight="1">
      <c r="A6" s="9" t="s">
        <v>18</v>
      </c>
      <c r="B6" s="9"/>
      <c r="C6" s="9"/>
      <c r="D6" s="9" t="s">
        <v>19</v>
      </c>
      <c r="E6" s="9"/>
      <c r="F6" s="10"/>
      <c r="G6" s="22"/>
      <c r="H6" s="22"/>
      <c r="I6" s="22"/>
      <c r="J6" s="22"/>
      <c r="K6" s="22"/>
      <c r="L6" s="23">
        <f>SUM(L7:L12)</f>
        <v>38011.769999999997</v>
      </c>
    </row>
    <row r="7" spans="1:12" s="14" customFormat="1" ht="16.5" customHeight="1">
      <c r="A7" s="11" t="s">
        <v>20</v>
      </c>
      <c r="B7" s="12" t="s">
        <v>21</v>
      </c>
      <c r="C7" s="11" t="s">
        <v>22</v>
      </c>
      <c r="D7" s="11" t="s">
        <v>23</v>
      </c>
      <c r="E7" s="13" t="s">
        <v>24</v>
      </c>
      <c r="F7" s="19">
        <v>160</v>
      </c>
      <c r="G7" s="24">
        <v>70.7</v>
      </c>
      <c r="H7" s="24">
        <v>1.75</v>
      </c>
      <c r="I7" s="24">
        <f>G7+H7</f>
        <v>72.45</v>
      </c>
      <c r="J7" s="24">
        <f>G7*F7</f>
        <v>11312</v>
      </c>
      <c r="K7" s="24">
        <f>H7*F7</f>
        <v>280</v>
      </c>
      <c r="L7" s="24">
        <f>I7*F7</f>
        <v>11592</v>
      </c>
    </row>
    <row r="8" spans="1:12" s="14" customFormat="1" ht="15" customHeight="1">
      <c r="A8" s="15" t="s">
        <v>25</v>
      </c>
      <c r="B8" s="16" t="s">
        <v>26</v>
      </c>
      <c r="C8" s="15" t="s">
        <v>22</v>
      </c>
      <c r="D8" s="15" t="s">
        <v>27</v>
      </c>
      <c r="E8" s="17" t="s">
        <v>24</v>
      </c>
      <c r="F8" s="20">
        <v>640</v>
      </c>
      <c r="G8" s="25">
        <v>18.95</v>
      </c>
      <c r="H8" s="25">
        <v>0</v>
      </c>
      <c r="I8" s="24">
        <f>G8+H8</f>
        <v>18.95</v>
      </c>
      <c r="J8" s="24">
        <f t="shared" ref="J8:J50" si="0">G8*F8</f>
        <v>12128</v>
      </c>
      <c r="K8" s="24">
        <f t="shared" ref="K8:K50" si="1">H8*F8</f>
        <v>0</v>
      </c>
      <c r="L8" s="24">
        <f t="shared" ref="L8:L32" si="2">I8*F8</f>
        <v>12128</v>
      </c>
    </row>
    <row r="9" spans="1:12" s="14" customFormat="1" ht="15" customHeight="1">
      <c r="A9" s="15" t="s">
        <v>28</v>
      </c>
      <c r="B9" s="16" t="s">
        <v>29</v>
      </c>
      <c r="C9" s="15" t="s">
        <v>22</v>
      </c>
      <c r="D9" s="15" t="s">
        <v>30</v>
      </c>
      <c r="E9" s="17" t="s">
        <v>24</v>
      </c>
      <c r="F9" s="20">
        <v>640</v>
      </c>
      <c r="G9" s="25">
        <v>14.83</v>
      </c>
      <c r="H9" s="25">
        <v>0</v>
      </c>
      <c r="I9" s="24">
        <f t="shared" ref="I9:I50" si="3">G9+H9</f>
        <v>14.83</v>
      </c>
      <c r="J9" s="24">
        <f t="shared" si="0"/>
        <v>9491.2000000000007</v>
      </c>
      <c r="K9" s="24">
        <f t="shared" si="1"/>
        <v>0</v>
      </c>
      <c r="L9" s="24">
        <f t="shared" si="2"/>
        <v>9491.2000000000007</v>
      </c>
    </row>
    <row r="10" spans="1:12" s="14" customFormat="1" ht="15" customHeight="1">
      <c r="A10" s="11" t="s">
        <v>31</v>
      </c>
      <c r="B10" s="12" t="s">
        <v>32</v>
      </c>
      <c r="C10" s="11" t="s">
        <v>33</v>
      </c>
      <c r="D10" s="11" t="s">
        <v>34</v>
      </c>
      <c r="E10" s="13" t="s">
        <v>35</v>
      </c>
      <c r="F10" s="19">
        <v>2217</v>
      </c>
      <c r="G10" s="24">
        <v>0.61</v>
      </c>
      <c r="H10" s="24">
        <v>0</v>
      </c>
      <c r="I10" s="24">
        <f t="shared" si="3"/>
        <v>0.61</v>
      </c>
      <c r="J10" s="24">
        <f t="shared" si="0"/>
        <v>1352.37</v>
      </c>
      <c r="K10" s="24">
        <f t="shared" si="1"/>
        <v>0</v>
      </c>
      <c r="L10" s="24">
        <f t="shared" si="2"/>
        <v>1352.37</v>
      </c>
    </row>
    <row r="11" spans="1:12" s="14" customFormat="1" ht="27" customHeight="1">
      <c r="A11" s="11" t="s">
        <v>36</v>
      </c>
      <c r="B11" s="12" t="s">
        <v>37</v>
      </c>
      <c r="C11" s="11" t="s">
        <v>33</v>
      </c>
      <c r="D11" s="11" t="s">
        <v>38</v>
      </c>
      <c r="E11" s="13" t="s">
        <v>39</v>
      </c>
      <c r="F11" s="19">
        <v>100</v>
      </c>
      <c r="G11" s="24">
        <v>16.420000000000002</v>
      </c>
      <c r="H11" s="24">
        <v>9.17</v>
      </c>
      <c r="I11" s="24">
        <f t="shared" si="3"/>
        <v>25.590000000000003</v>
      </c>
      <c r="J11" s="24">
        <f t="shared" si="0"/>
        <v>1642.0000000000002</v>
      </c>
      <c r="K11" s="24">
        <f t="shared" si="1"/>
        <v>917</v>
      </c>
      <c r="L11" s="24">
        <f t="shared" si="2"/>
        <v>2559.0000000000005</v>
      </c>
    </row>
    <row r="12" spans="1:12" s="14" customFormat="1" ht="15.75" customHeight="1">
      <c r="A12" s="11" t="s">
        <v>40</v>
      </c>
      <c r="B12" s="12" t="s">
        <v>41</v>
      </c>
      <c r="C12" s="11" t="s">
        <v>33</v>
      </c>
      <c r="D12" s="11" t="s">
        <v>42</v>
      </c>
      <c r="E12" s="13" t="s">
        <v>43</v>
      </c>
      <c r="F12" s="19">
        <v>120</v>
      </c>
      <c r="G12" s="24">
        <v>7.41</v>
      </c>
      <c r="H12" s="24">
        <v>0</v>
      </c>
      <c r="I12" s="24">
        <f t="shared" si="3"/>
        <v>7.41</v>
      </c>
      <c r="J12" s="24">
        <f t="shared" si="0"/>
        <v>889.2</v>
      </c>
      <c r="K12" s="24">
        <f t="shared" si="1"/>
        <v>0</v>
      </c>
      <c r="L12" s="24">
        <f t="shared" si="2"/>
        <v>889.2</v>
      </c>
    </row>
    <row r="13" spans="1:12" s="49" customFormat="1" ht="17.25" customHeight="1">
      <c r="A13" s="9" t="s">
        <v>44</v>
      </c>
      <c r="B13" s="9"/>
      <c r="C13" s="9"/>
      <c r="D13" s="9" t="s">
        <v>45</v>
      </c>
      <c r="E13" s="9"/>
      <c r="F13" s="10"/>
      <c r="G13" s="22"/>
      <c r="H13" s="22"/>
      <c r="I13" s="22">
        <f t="shared" si="3"/>
        <v>0</v>
      </c>
      <c r="J13" s="22">
        <f t="shared" si="0"/>
        <v>0</v>
      </c>
      <c r="K13" s="22">
        <f t="shared" si="1"/>
        <v>0</v>
      </c>
      <c r="L13" s="23">
        <f>SUM(L14:L19)</f>
        <v>15506.2</v>
      </c>
    </row>
    <row r="14" spans="1:12" s="14" customFormat="1" ht="24" customHeight="1">
      <c r="A14" s="11" t="s">
        <v>46</v>
      </c>
      <c r="B14" s="12" t="s">
        <v>47</v>
      </c>
      <c r="C14" s="11" t="s">
        <v>48</v>
      </c>
      <c r="D14" s="11" t="s">
        <v>49</v>
      </c>
      <c r="E14" s="13" t="s">
        <v>35</v>
      </c>
      <c r="F14" s="19">
        <v>90</v>
      </c>
      <c r="G14" s="24">
        <v>4.6100000000000003</v>
      </c>
      <c r="H14" s="24">
        <v>0</v>
      </c>
      <c r="I14" s="24">
        <f t="shared" si="3"/>
        <v>4.6100000000000003</v>
      </c>
      <c r="J14" s="24">
        <f t="shared" si="0"/>
        <v>414.90000000000003</v>
      </c>
      <c r="K14" s="24">
        <f t="shared" si="1"/>
        <v>0</v>
      </c>
      <c r="L14" s="24">
        <f t="shared" si="2"/>
        <v>414.90000000000003</v>
      </c>
    </row>
    <row r="15" spans="1:12" s="14" customFormat="1" ht="14.25" customHeight="1">
      <c r="A15" s="11" t="s">
        <v>50</v>
      </c>
      <c r="B15" s="12" t="s">
        <v>51</v>
      </c>
      <c r="C15" s="11" t="s">
        <v>22</v>
      </c>
      <c r="D15" s="11" t="s">
        <v>52</v>
      </c>
      <c r="E15" s="13" t="s">
        <v>35</v>
      </c>
      <c r="F15" s="19">
        <v>435</v>
      </c>
      <c r="G15" s="24">
        <v>5.15</v>
      </c>
      <c r="H15" s="24">
        <v>1.99</v>
      </c>
      <c r="I15" s="24">
        <f t="shared" si="3"/>
        <v>7.1400000000000006</v>
      </c>
      <c r="J15" s="24">
        <f t="shared" si="0"/>
        <v>2240.25</v>
      </c>
      <c r="K15" s="24">
        <f t="shared" si="1"/>
        <v>865.65</v>
      </c>
      <c r="L15" s="24">
        <f t="shared" si="2"/>
        <v>3105.9</v>
      </c>
    </row>
    <row r="16" spans="1:12" s="14" customFormat="1" ht="14.25" customHeight="1">
      <c r="A16" s="11" t="s">
        <v>53</v>
      </c>
      <c r="B16" s="12" t="s">
        <v>54</v>
      </c>
      <c r="C16" s="11" t="s">
        <v>55</v>
      </c>
      <c r="D16" s="11" t="s">
        <v>56</v>
      </c>
      <c r="E16" s="13" t="s">
        <v>35</v>
      </c>
      <c r="F16" s="19">
        <f>70+50</f>
        <v>120</v>
      </c>
      <c r="G16" s="24">
        <v>4.75</v>
      </c>
      <c r="H16" s="24">
        <v>0</v>
      </c>
      <c r="I16" s="24">
        <f t="shared" si="3"/>
        <v>4.75</v>
      </c>
      <c r="J16" s="24">
        <f t="shared" si="0"/>
        <v>570</v>
      </c>
      <c r="K16" s="24">
        <f t="shared" si="1"/>
        <v>0</v>
      </c>
      <c r="L16" s="24">
        <f t="shared" si="2"/>
        <v>570</v>
      </c>
    </row>
    <row r="17" spans="1:12" s="14" customFormat="1" ht="30.75" customHeight="1">
      <c r="A17" s="11" t="s">
        <v>57</v>
      </c>
      <c r="B17" s="12" t="s">
        <v>58</v>
      </c>
      <c r="C17" s="11" t="s">
        <v>22</v>
      </c>
      <c r="D17" s="11" t="s">
        <v>59</v>
      </c>
      <c r="E17" s="13" t="s">
        <v>35</v>
      </c>
      <c r="F17" s="19">
        <v>22.68</v>
      </c>
      <c r="G17" s="24">
        <v>6.43</v>
      </c>
      <c r="H17" s="24">
        <v>2.57</v>
      </c>
      <c r="I17" s="24">
        <f t="shared" si="3"/>
        <v>9</v>
      </c>
      <c r="J17" s="24">
        <f t="shared" si="0"/>
        <v>145.83239999999998</v>
      </c>
      <c r="K17" s="24">
        <f t="shared" si="1"/>
        <v>58.287599999999998</v>
      </c>
      <c r="L17" s="24">
        <f t="shared" si="2"/>
        <v>204.12</v>
      </c>
    </row>
    <row r="18" spans="1:12" s="14" customFormat="1" ht="28.5" customHeight="1">
      <c r="A18" s="11" t="s">
        <v>60</v>
      </c>
      <c r="B18" s="12" t="s">
        <v>61</v>
      </c>
      <c r="C18" s="11" t="s">
        <v>62</v>
      </c>
      <c r="D18" s="18" t="s">
        <v>63</v>
      </c>
      <c r="E18" s="13" t="s">
        <v>64</v>
      </c>
      <c r="F18" s="19">
        <v>20</v>
      </c>
      <c r="G18" s="24">
        <v>11.7</v>
      </c>
      <c r="H18" s="24">
        <v>101.03</v>
      </c>
      <c r="I18" s="24">
        <f t="shared" si="3"/>
        <v>112.73</v>
      </c>
      <c r="J18" s="24">
        <f t="shared" si="0"/>
        <v>234</v>
      </c>
      <c r="K18" s="24">
        <f t="shared" si="1"/>
        <v>2020.6</v>
      </c>
      <c r="L18" s="24">
        <f t="shared" si="2"/>
        <v>2254.6</v>
      </c>
    </row>
    <row r="19" spans="1:12" s="14" customFormat="1" ht="15" customHeight="1">
      <c r="A19" s="11" t="s">
        <v>65</v>
      </c>
      <c r="B19" s="12" t="s">
        <v>66</v>
      </c>
      <c r="C19" s="11" t="s">
        <v>55</v>
      </c>
      <c r="D19" s="11" t="s">
        <v>67</v>
      </c>
      <c r="E19" s="13" t="s">
        <v>35</v>
      </c>
      <c r="F19" s="19">
        <v>2217</v>
      </c>
      <c r="G19" s="24">
        <v>4.04</v>
      </c>
      <c r="H19" s="24">
        <v>0</v>
      </c>
      <c r="I19" s="24">
        <f t="shared" si="3"/>
        <v>4.04</v>
      </c>
      <c r="J19" s="24">
        <f t="shared" si="0"/>
        <v>8956.68</v>
      </c>
      <c r="K19" s="24">
        <f t="shared" si="1"/>
        <v>0</v>
      </c>
      <c r="L19" s="24">
        <f t="shared" si="2"/>
        <v>8956.68</v>
      </c>
    </row>
    <row r="20" spans="1:12" s="49" customFormat="1" ht="17.25" customHeight="1">
      <c r="A20" s="9">
        <v>3</v>
      </c>
      <c r="B20" s="9"/>
      <c r="C20" s="9"/>
      <c r="D20" s="9" t="s">
        <v>96</v>
      </c>
      <c r="E20" s="9"/>
      <c r="F20" s="10"/>
      <c r="G20" s="22"/>
      <c r="H20" s="22"/>
      <c r="I20" s="22">
        <f t="shared" si="3"/>
        <v>0</v>
      </c>
      <c r="J20" s="22">
        <f t="shared" si="0"/>
        <v>0</v>
      </c>
      <c r="K20" s="22">
        <f t="shared" si="1"/>
        <v>0</v>
      </c>
      <c r="L20" s="23">
        <f>SUM(L21:L23)</f>
        <v>6444.08</v>
      </c>
    </row>
    <row r="21" spans="1:12" s="14" customFormat="1" ht="54.75" customHeight="1">
      <c r="A21" s="11" t="s">
        <v>127</v>
      </c>
      <c r="B21" s="12" t="s">
        <v>97</v>
      </c>
      <c r="C21" s="11" t="s">
        <v>22</v>
      </c>
      <c r="D21" s="11" t="s">
        <v>98</v>
      </c>
      <c r="E21" s="13" t="s">
        <v>35</v>
      </c>
      <c r="F21" s="19">
        <v>25</v>
      </c>
      <c r="G21" s="24">
        <v>43.54</v>
      </c>
      <c r="H21" s="24">
        <v>39.1</v>
      </c>
      <c r="I21" s="24">
        <f t="shared" si="3"/>
        <v>82.64</v>
      </c>
      <c r="J21" s="24">
        <f t="shared" si="0"/>
        <v>1088.5</v>
      </c>
      <c r="K21" s="24">
        <f t="shared" si="1"/>
        <v>977.5</v>
      </c>
      <c r="L21" s="24">
        <f t="shared" si="2"/>
        <v>2066</v>
      </c>
    </row>
    <row r="22" spans="1:12" s="14" customFormat="1" ht="40.5" customHeight="1">
      <c r="A22" s="11" t="s">
        <v>128</v>
      </c>
      <c r="B22" s="12" t="s">
        <v>99</v>
      </c>
      <c r="C22" s="11" t="s">
        <v>22</v>
      </c>
      <c r="D22" s="11" t="s">
        <v>100</v>
      </c>
      <c r="E22" s="13" t="s">
        <v>35</v>
      </c>
      <c r="F22" s="19">
        <v>33</v>
      </c>
      <c r="G22" s="24">
        <v>12.68</v>
      </c>
      <c r="H22" s="24">
        <v>104.76</v>
      </c>
      <c r="I22" s="24">
        <f t="shared" si="3"/>
        <v>117.44</v>
      </c>
      <c r="J22" s="24">
        <f t="shared" si="0"/>
        <v>418.44</v>
      </c>
      <c r="K22" s="24">
        <f t="shared" si="1"/>
        <v>3457.0800000000004</v>
      </c>
      <c r="L22" s="24">
        <f t="shared" si="2"/>
        <v>3875.52</v>
      </c>
    </row>
    <row r="23" spans="1:12" s="14" customFormat="1" ht="30" customHeight="1">
      <c r="A23" s="11" t="s">
        <v>129</v>
      </c>
      <c r="B23" s="12" t="s">
        <v>101</v>
      </c>
      <c r="C23" s="11" t="s">
        <v>48</v>
      </c>
      <c r="D23" s="11" t="s">
        <v>102</v>
      </c>
      <c r="E23" s="13" t="s">
        <v>83</v>
      </c>
      <c r="F23" s="19">
        <v>24</v>
      </c>
      <c r="G23" s="24">
        <v>8.5</v>
      </c>
      <c r="H23" s="24">
        <v>12.44</v>
      </c>
      <c r="I23" s="24">
        <f t="shared" si="3"/>
        <v>20.939999999999998</v>
      </c>
      <c r="J23" s="24">
        <f t="shared" si="0"/>
        <v>204</v>
      </c>
      <c r="K23" s="24">
        <f t="shared" si="1"/>
        <v>298.56</v>
      </c>
      <c r="L23" s="24">
        <f>I23*F23</f>
        <v>502.55999999999995</v>
      </c>
    </row>
    <row r="24" spans="1:12" s="49" customFormat="1" ht="17.25" customHeight="1">
      <c r="A24" s="9">
        <v>4</v>
      </c>
      <c r="B24" s="9"/>
      <c r="C24" s="9"/>
      <c r="D24" s="9" t="s">
        <v>115</v>
      </c>
      <c r="E24" s="9"/>
      <c r="F24" s="10"/>
      <c r="G24" s="22"/>
      <c r="H24" s="22"/>
      <c r="I24" s="22">
        <f t="shared" si="3"/>
        <v>0</v>
      </c>
      <c r="J24" s="22">
        <f t="shared" si="0"/>
        <v>0</v>
      </c>
      <c r="K24" s="22">
        <f t="shared" si="1"/>
        <v>0</v>
      </c>
      <c r="L24" s="23">
        <f>SUM(L25:L26)</f>
        <v>6292.13</v>
      </c>
    </row>
    <row r="25" spans="1:12" s="14" customFormat="1" ht="15" customHeight="1">
      <c r="A25" s="11" t="s">
        <v>130</v>
      </c>
      <c r="B25" s="12" t="s">
        <v>116</v>
      </c>
      <c r="C25" s="11" t="s">
        <v>103</v>
      </c>
      <c r="D25" s="11" t="s">
        <v>117</v>
      </c>
      <c r="E25" s="13" t="s">
        <v>35</v>
      </c>
      <c r="F25" s="19">
        <v>16</v>
      </c>
      <c r="G25" s="24">
        <v>58.11</v>
      </c>
      <c r="H25" s="24">
        <v>290.87</v>
      </c>
      <c r="I25" s="24">
        <f t="shared" si="3"/>
        <v>348.98</v>
      </c>
      <c r="J25" s="24">
        <f t="shared" si="0"/>
        <v>929.76</v>
      </c>
      <c r="K25" s="24">
        <f t="shared" si="1"/>
        <v>4653.92</v>
      </c>
      <c r="L25" s="24">
        <f t="shared" si="2"/>
        <v>5583.68</v>
      </c>
    </row>
    <row r="26" spans="1:12" s="14" customFormat="1" ht="16.5" customHeight="1">
      <c r="A26" s="11" t="s">
        <v>131</v>
      </c>
      <c r="B26" s="12" t="s">
        <v>119</v>
      </c>
      <c r="C26" s="11" t="s">
        <v>33</v>
      </c>
      <c r="D26" s="11" t="s">
        <v>120</v>
      </c>
      <c r="E26" s="13" t="s">
        <v>118</v>
      </c>
      <c r="F26" s="19">
        <v>15</v>
      </c>
      <c r="G26" s="24">
        <v>33.89</v>
      </c>
      <c r="H26" s="24">
        <v>13.34</v>
      </c>
      <c r="I26" s="24">
        <f t="shared" si="3"/>
        <v>47.230000000000004</v>
      </c>
      <c r="J26" s="24">
        <f t="shared" si="0"/>
        <v>508.35</v>
      </c>
      <c r="K26" s="24">
        <f t="shared" si="1"/>
        <v>200.1</v>
      </c>
      <c r="L26" s="24">
        <f t="shared" si="2"/>
        <v>708.45</v>
      </c>
    </row>
    <row r="27" spans="1:12" s="49" customFormat="1" ht="17.25" customHeight="1">
      <c r="A27" s="9">
        <v>5</v>
      </c>
      <c r="B27" s="9"/>
      <c r="C27" s="9"/>
      <c r="D27" s="9" t="s">
        <v>84</v>
      </c>
      <c r="E27" s="9"/>
      <c r="F27" s="10"/>
      <c r="G27" s="22"/>
      <c r="H27" s="22"/>
      <c r="I27" s="22">
        <f t="shared" si="3"/>
        <v>0</v>
      </c>
      <c r="J27" s="22">
        <f t="shared" si="0"/>
        <v>0</v>
      </c>
      <c r="K27" s="22">
        <f t="shared" si="1"/>
        <v>0</v>
      </c>
      <c r="L27" s="23">
        <f>SUM(L28:L30)</f>
        <v>420423.63000000006</v>
      </c>
    </row>
    <row r="28" spans="1:12" s="14" customFormat="1" ht="27.75" customHeight="1">
      <c r="A28" s="11" t="s">
        <v>132</v>
      </c>
      <c r="B28" s="12" t="s">
        <v>88</v>
      </c>
      <c r="C28" s="11" t="s">
        <v>89</v>
      </c>
      <c r="D28" s="11" t="s">
        <v>90</v>
      </c>
      <c r="E28" s="21" t="s">
        <v>149</v>
      </c>
      <c r="F28" s="19">
        <v>2217</v>
      </c>
      <c r="G28" s="24">
        <v>38.99</v>
      </c>
      <c r="H28" s="24">
        <v>127.84</v>
      </c>
      <c r="I28" s="24">
        <f t="shared" si="3"/>
        <v>166.83</v>
      </c>
      <c r="J28" s="24">
        <f t="shared" si="0"/>
        <v>86440.83</v>
      </c>
      <c r="K28" s="24">
        <f t="shared" si="1"/>
        <v>283421.28000000003</v>
      </c>
      <c r="L28" s="24">
        <f t="shared" si="2"/>
        <v>369862.11000000004</v>
      </c>
    </row>
    <row r="29" spans="1:12" s="14" customFormat="1" ht="29.25" customHeight="1">
      <c r="A29" s="11" t="s">
        <v>133</v>
      </c>
      <c r="B29" s="12" t="s">
        <v>91</v>
      </c>
      <c r="C29" s="11" t="s">
        <v>92</v>
      </c>
      <c r="D29" s="11" t="s">
        <v>93</v>
      </c>
      <c r="E29" s="13" t="s">
        <v>83</v>
      </c>
      <c r="F29" s="19">
        <v>130</v>
      </c>
      <c r="G29" s="24">
        <v>4.05</v>
      </c>
      <c r="H29" s="24">
        <v>88.83</v>
      </c>
      <c r="I29" s="24">
        <f t="shared" si="3"/>
        <v>92.88</v>
      </c>
      <c r="J29" s="24">
        <f t="shared" si="0"/>
        <v>526.5</v>
      </c>
      <c r="K29" s="24">
        <f t="shared" si="1"/>
        <v>11547.9</v>
      </c>
      <c r="L29" s="24">
        <f t="shared" si="2"/>
        <v>12074.4</v>
      </c>
    </row>
    <row r="30" spans="1:12" s="14" customFormat="1" ht="42" customHeight="1">
      <c r="A30" s="11" t="s">
        <v>134</v>
      </c>
      <c r="B30" s="12" t="s">
        <v>94</v>
      </c>
      <c r="C30" s="11" t="s">
        <v>22</v>
      </c>
      <c r="D30" s="11" t="s">
        <v>95</v>
      </c>
      <c r="E30" s="13" t="s">
        <v>35</v>
      </c>
      <c r="F30" s="19">
        <v>2217</v>
      </c>
      <c r="G30" s="24">
        <v>2.76</v>
      </c>
      <c r="H30" s="24">
        <v>14.6</v>
      </c>
      <c r="I30" s="24">
        <f t="shared" si="3"/>
        <v>17.36</v>
      </c>
      <c r="J30" s="24">
        <f t="shared" si="0"/>
        <v>6118.9199999999992</v>
      </c>
      <c r="K30" s="24">
        <f t="shared" si="1"/>
        <v>32368.2</v>
      </c>
      <c r="L30" s="24">
        <f t="shared" si="2"/>
        <v>38487.119999999995</v>
      </c>
    </row>
    <row r="31" spans="1:12" s="49" customFormat="1" ht="17.25" customHeight="1">
      <c r="A31" s="9">
        <v>6</v>
      </c>
      <c r="B31" s="9"/>
      <c r="C31" s="9"/>
      <c r="D31" s="9" t="s">
        <v>135</v>
      </c>
      <c r="E31" s="9"/>
      <c r="F31" s="10"/>
      <c r="G31" s="22"/>
      <c r="H31" s="22"/>
      <c r="I31" s="22">
        <f t="shared" si="3"/>
        <v>0</v>
      </c>
      <c r="J31" s="22">
        <f t="shared" si="0"/>
        <v>0</v>
      </c>
      <c r="K31" s="22">
        <f t="shared" si="1"/>
        <v>0</v>
      </c>
      <c r="L31" s="23">
        <f>L32</f>
        <v>10353</v>
      </c>
    </row>
    <row r="32" spans="1:12" s="14" customFormat="1" ht="29.25" customHeight="1">
      <c r="A32" s="11" t="s">
        <v>132</v>
      </c>
      <c r="B32" s="12" t="s">
        <v>85</v>
      </c>
      <c r="C32" s="11" t="s">
        <v>86</v>
      </c>
      <c r="D32" s="11" t="s">
        <v>87</v>
      </c>
      <c r="E32" s="13" t="s">
        <v>35</v>
      </c>
      <c r="F32" s="19">
        <v>100</v>
      </c>
      <c r="G32" s="24">
        <v>52.46</v>
      </c>
      <c r="H32" s="24">
        <v>51.07</v>
      </c>
      <c r="I32" s="24">
        <f t="shared" si="3"/>
        <v>103.53</v>
      </c>
      <c r="J32" s="24">
        <f t="shared" si="0"/>
        <v>5246</v>
      </c>
      <c r="K32" s="24">
        <f t="shared" si="1"/>
        <v>5107</v>
      </c>
      <c r="L32" s="24">
        <f t="shared" si="2"/>
        <v>10353</v>
      </c>
    </row>
    <row r="33" spans="1:12" s="49" customFormat="1" ht="17.25" customHeight="1">
      <c r="A33" s="9">
        <v>7</v>
      </c>
      <c r="B33" s="9"/>
      <c r="C33" s="9"/>
      <c r="D33" s="9" t="s">
        <v>68</v>
      </c>
      <c r="E33" s="9"/>
      <c r="F33" s="10"/>
      <c r="G33" s="22"/>
      <c r="H33" s="22"/>
      <c r="I33" s="22">
        <f t="shared" si="3"/>
        <v>0</v>
      </c>
      <c r="J33" s="22">
        <f t="shared" si="0"/>
        <v>0</v>
      </c>
      <c r="K33" s="22">
        <f t="shared" si="1"/>
        <v>0</v>
      </c>
      <c r="L33" s="23">
        <f>SUM(L35:L41)</f>
        <v>69994.66</v>
      </c>
    </row>
    <row r="34" spans="1:12" s="49" customFormat="1" ht="17.25" customHeight="1">
      <c r="A34" s="9" t="s">
        <v>136</v>
      </c>
      <c r="B34" s="9"/>
      <c r="C34" s="9"/>
      <c r="D34" s="9" t="s">
        <v>137</v>
      </c>
      <c r="E34" s="9"/>
      <c r="F34" s="10"/>
      <c r="G34" s="22"/>
      <c r="H34" s="22"/>
      <c r="I34" s="22">
        <f t="shared" si="3"/>
        <v>0</v>
      </c>
      <c r="J34" s="22">
        <f t="shared" si="0"/>
        <v>0</v>
      </c>
      <c r="K34" s="22">
        <f t="shared" si="1"/>
        <v>0</v>
      </c>
      <c r="L34" s="23"/>
    </row>
    <row r="35" spans="1:12" s="14" customFormat="1" ht="41.25" customHeight="1">
      <c r="A35" s="11" t="s">
        <v>140</v>
      </c>
      <c r="B35" s="12" t="s">
        <v>71</v>
      </c>
      <c r="C35" s="11" t="s">
        <v>22</v>
      </c>
      <c r="D35" s="11" t="s">
        <v>72</v>
      </c>
      <c r="E35" s="13" t="s">
        <v>64</v>
      </c>
      <c r="F35" s="19">
        <v>2</v>
      </c>
      <c r="G35" s="24">
        <v>171.46</v>
      </c>
      <c r="H35" s="24">
        <v>446.62</v>
      </c>
      <c r="I35" s="24">
        <f t="shared" si="3"/>
        <v>618.08000000000004</v>
      </c>
      <c r="J35" s="24">
        <f t="shared" si="0"/>
        <v>342.92</v>
      </c>
      <c r="K35" s="24">
        <f t="shared" si="1"/>
        <v>893.24</v>
      </c>
      <c r="L35" s="24">
        <f t="shared" ref="L35:L50" si="4">I35*F35</f>
        <v>1236.1600000000001</v>
      </c>
    </row>
    <row r="36" spans="1:12" s="49" customFormat="1" ht="17.25" customHeight="1">
      <c r="A36" s="9" t="s">
        <v>139</v>
      </c>
      <c r="B36" s="9"/>
      <c r="C36" s="9"/>
      <c r="D36" s="9" t="s">
        <v>138</v>
      </c>
      <c r="E36" s="9"/>
      <c r="F36" s="10"/>
      <c r="G36" s="22"/>
      <c r="H36" s="22"/>
      <c r="I36" s="22">
        <f t="shared" si="3"/>
        <v>0</v>
      </c>
      <c r="J36" s="22">
        <f t="shared" si="0"/>
        <v>0</v>
      </c>
      <c r="K36" s="22">
        <f t="shared" si="1"/>
        <v>0</v>
      </c>
      <c r="L36" s="23"/>
    </row>
    <row r="37" spans="1:12" s="14" customFormat="1" ht="29.25" customHeight="1">
      <c r="A37" s="11" t="s">
        <v>141</v>
      </c>
      <c r="B37" s="12" t="s">
        <v>73</v>
      </c>
      <c r="C37" s="11" t="s">
        <v>33</v>
      </c>
      <c r="D37" s="11" t="s">
        <v>74</v>
      </c>
      <c r="E37" s="13" t="s">
        <v>75</v>
      </c>
      <c r="F37" s="19">
        <v>435</v>
      </c>
      <c r="G37" s="24">
        <v>17.96</v>
      </c>
      <c r="H37" s="24">
        <v>14.24</v>
      </c>
      <c r="I37" s="24">
        <f t="shared" si="3"/>
        <v>32.200000000000003</v>
      </c>
      <c r="J37" s="24">
        <f t="shared" si="0"/>
        <v>7812.6</v>
      </c>
      <c r="K37" s="24">
        <f t="shared" si="1"/>
        <v>6194.4000000000005</v>
      </c>
      <c r="L37" s="24">
        <f t="shared" si="4"/>
        <v>14007.000000000002</v>
      </c>
    </row>
    <row r="38" spans="1:12" s="14" customFormat="1" ht="42" customHeight="1">
      <c r="A38" s="11" t="s">
        <v>160</v>
      </c>
      <c r="B38" s="12" t="s">
        <v>76</v>
      </c>
      <c r="C38" s="11" t="s">
        <v>22</v>
      </c>
      <c r="D38" s="11" t="s">
        <v>77</v>
      </c>
      <c r="E38" s="13" t="s">
        <v>35</v>
      </c>
      <c r="F38" s="19">
        <v>435</v>
      </c>
      <c r="G38" s="24">
        <v>10.34</v>
      </c>
      <c r="H38" s="24">
        <v>81</v>
      </c>
      <c r="I38" s="24">
        <f t="shared" si="3"/>
        <v>91.34</v>
      </c>
      <c r="J38" s="24">
        <f t="shared" si="0"/>
        <v>4497.8999999999996</v>
      </c>
      <c r="K38" s="24">
        <f t="shared" si="1"/>
        <v>35235</v>
      </c>
      <c r="L38" s="24">
        <f t="shared" si="4"/>
        <v>39732.9</v>
      </c>
    </row>
    <row r="39" spans="1:12" s="14" customFormat="1" ht="15" customHeight="1">
      <c r="A39" s="11" t="s">
        <v>161</v>
      </c>
      <c r="B39" s="12" t="s">
        <v>78</v>
      </c>
      <c r="C39" s="11" t="s">
        <v>79</v>
      </c>
      <c r="D39" s="11" t="s">
        <v>80</v>
      </c>
      <c r="E39" s="13" t="s">
        <v>35</v>
      </c>
      <c r="F39" s="19">
        <v>5</v>
      </c>
      <c r="G39" s="24">
        <v>18.98</v>
      </c>
      <c r="H39" s="24">
        <v>80.680000000000007</v>
      </c>
      <c r="I39" s="24">
        <f t="shared" si="3"/>
        <v>99.660000000000011</v>
      </c>
      <c r="J39" s="24">
        <f t="shared" si="0"/>
        <v>94.9</v>
      </c>
      <c r="K39" s="24">
        <f t="shared" si="1"/>
        <v>403.40000000000003</v>
      </c>
      <c r="L39" s="24">
        <f t="shared" si="4"/>
        <v>498.30000000000007</v>
      </c>
    </row>
    <row r="40" spans="1:12" s="14" customFormat="1" ht="15" customHeight="1">
      <c r="A40" s="11" t="s">
        <v>164</v>
      </c>
      <c r="B40" s="12" t="s">
        <v>162</v>
      </c>
      <c r="C40" s="11" t="s">
        <v>22</v>
      </c>
      <c r="D40" s="11" t="s">
        <v>163</v>
      </c>
      <c r="E40" s="13" t="s">
        <v>35</v>
      </c>
      <c r="F40" s="19">
        <v>50</v>
      </c>
      <c r="G40" s="24">
        <v>6.99</v>
      </c>
      <c r="H40" s="24">
        <v>145.47</v>
      </c>
      <c r="I40" s="24">
        <f>H40+G40</f>
        <v>152.46</v>
      </c>
      <c r="J40" s="24">
        <f>G40*F40</f>
        <v>349.5</v>
      </c>
      <c r="K40" s="24">
        <f>H40*F40</f>
        <v>7273.5</v>
      </c>
      <c r="L40" s="24">
        <v>7273.5</v>
      </c>
    </row>
    <row r="41" spans="1:12" s="14" customFormat="1" ht="17.25" customHeight="1">
      <c r="A41" s="11" t="s">
        <v>165</v>
      </c>
      <c r="B41" s="12" t="s">
        <v>81</v>
      </c>
      <c r="C41" s="11" t="s">
        <v>55</v>
      </c>
      <c r="D41" s="11" t="s">
        <v>82</v>
      </c>
      <c r="E41" s="13" t="s">
        <v>83</v>
      </c>
      <c r="F41" s="19">
        <v>270</v>
      </c>
      <c r="G41" s="24">
        <v>5.84</v>
      </c>
      <c r="H41" s="24">
        <v>21</v>
      </c>
      <c r="I41" s="24">
        <f t="shared" si="3"/>
        <v>26.84</v>
      </c>
      <c r="J41" s="24">
        <f t="shared" si="0"/>
        <v>1576.8</v>
      </c>
      <c r="K41" s="24">
        <f t="shared" si="1"/>
        <v>5670</v>
      </c>
      <c r="L41" s="24">
        <f t="shared" si="4"/>
        <v>7246.8</v>
      </c>
    </row>
    <row r="42" spans="1:12" s="49" customFormat="1" ht="17.25" customHeight="1">
      <c r="A42" s="9">
        <v>8</v>
      </c>
      <c r="B42" s="9"/>
      <c r="C42" s="9"/>
      <c r="D42" s="9" t="s">
        <v>104</v>
      </c>
      <c r="E42" s="9"/>
      <c r="F42" s="10"/>
      <c r="G42" s="22"/>
      <c r="H42" s="22"/>
      <c r="I42" s="22">
        <f t="shared" si="3"/>
        <v>0</v>
      </c>
      <c r="J42" s="22">
        <f t="shared" si="0"/>
        <v>0</v>
      </c>
      <c r="K42" s="22">
        <f t="shared" si="1"/>
        <v>0</v>
      </c>
      <c r="L42" s="23">
        <f>SUM(L43:L48)</f>
        <v>144934.39999999999</v>
      </c>
    </row>
    <row r="43" spans="1:12" s="14" customFormat="1" ht="13.5" customHeight="1">
      <c r="A43" s="11" t="s">
        <v>142</v>
      </c>
      <c r="B43" s="12" t="s">
        <v>69</v>
      </c>
      <c r="C43" s="11" t="s">
        <v>33</v>
      </c>
      <c r="D43" s="11" t="s">
        <v>70</v>
      </c>
      <c r="E43" s="13" t="s">
        <v>35</v>
      </c>
      <c r="F43" s="19">
        <v>15</v>
      </c>
      <c r="G43" s="24">
        <v>16.690000000000001</v>
      </c>
      <c r="H43" s="24">
        <v>4.75</v>
      </c>
      <c r="I43" s="24">
        <f t="shared" si="3"/>
        <v>21.44</v>
      </c>
      <c r="J43" s="24">
        <f t="shared" si="0"/>
        <v>250.35000000000002</v>
      </c>
      <c r="K43" s="24">
        <f t="shared" si="1"/>
        <v>71.25</v>
      </c>
      <c r="L43" s="24">
        <f t="shared" si="4"/>
        <v>321.60000000000002</v>
      </c>
    </row>
    <row r="44" spans="1:12" s="14" customFormat="1" ht="28.5" customHeight="1">
      <c r="A44" s="11" t="s">
        <v>143</v>
      </c>
      <c r="B44" s="12" t="s">
        <v>105</v>
      </c>
      <c r="C44" s="11" t="s">
        <v>22</v>
      </c>
      <c r="D44" s="11" t="s">
        <v>106</v>
      </c>
      <c r="E44" s="13" t="s">
        <v>35</v>
      </c>
      <c r="F44" s="19">
        <v>2500</v>
      </c>
      <c r="G44" s="24">
        <v>4.63</v>
      </c>
      <c r="H44" s="24">
        <v>11.07</v>
      </c>
      <c r="I44" s="24">
        <f t="shared" si="3"/>
        <v>15.7</v>
      </c>
      <c r="J44" s="24">
        <f t="shared" si="0"/>
        <v>11575</v>
      </c>
      <c r="K44" s="24">
        <f t="shared" si="1"/>
        <v>27675</v>
      </c>
      <c r="L44" s="24">
        <f t="shared" si="4"/>
        <v>39250</v>
      </c>
    </row>
    <row r="45" spans="1:12" s="14" customFormat="1" ht="28.5" customHeight="1">
      <c r="A45" s="11" t="s">
        <v>144</v>
      </c>
      <c r="B45" s="12" t="s">
        <v>107</v>
      </c>
      <c r="C45" s="11" t="s">
        <v>22</v>
      </c>
      <c r="D45" s="11" t="s">
        <v>108</v>
      </c>
      <c r="E45" s="13" t="s">
        <v>35</v>
      </c>
      <c r="F45" s="19">
        <v>2105</v>
      </c>
      <c r="G45" s="24">
        <v>6.02</v>
      </c>
      <c r="H45" s="24">
        <v>11.67</v>
      </c>
      <c r="I45" s="24">
        <f t="shared" si="3"/>
        <v>17.689999999999998</v>
      </c>
      <c r="J45" s="24">
        <f t="shared" si="0"/>
        <v>12672.099999999999</v>
      </c>
      <c r="K45" s="24">
        <f t="shared" si="1"/>
        <v>24565.35</v>
      </c>
      <c r="L45" s="24">
        <f t="shared" si="4"/>
        <v>37237.449999999997</v>
      </c>
    </row>
    <row r="46" spans="1:12" s="14" customFormat="1" ht="15" customHeight="1">
      <c r="A46" s="11" t="s">
        <v>145</v>
      </c>
      <c r="B46" s="12" t="s">
        <v>109</v>
      </c>
      <c r="C46" s="11" t="s">
        <v>22</v>
      </c>
      <c r="D46" s="11" t="s">
        <v>110</v>
      </c>
      <c r="E46" s="13" t="s">
        <v>35</v>
      </c>
      <c r="F46" s="19">
        <v>200</v>
      </c>
      <c r="G46" s="24">
        <v>9.5299999999999994</v>
      </c>
      <c r="H46" s="24">
        <v>10.41</v>
      </c>
      <c r="I46" s="24">
        <f t="shared" si="3"/>
        <v>19.939999999999998</v>
      </c>
      <c r="J46" s="24">
        <f t="shared" si="0"/>
        <v>1905.9999999999998</v>
      </c>
      <c r="K46" s="24">
        <f t="shared" si="1"/>
        <v>2082</v>
      </c>
      <c r="L46" s="24">
        <f t="shared" si="4"/>
        <v>3987.9999999999995</v>
      </c>
    </row>
    <row r="47" spans="1:12" s="14" customFormat="1" ht="14.25" customHeight="1">
      <c r="A47" s="11" t="s">
        <v>146</v>
      </c>
      <c r="B47" s="12" t="s">
        <v>111</v>
      </c>
      <c r="C47" s="11" t="s">
        <v>103</v>
      </c>
      <c r="D47" s="11" t="s">
        <v>112</v>
      </c>
      <c r="E47" s="13" t="s">
        <v>35</v>
      </c>
      <c r="F47" s="19">
        <f>1550+315</f>
        <v>1865</v>
      </c>
      <c r="G47" s="24">
        <v>5.82</v>
      </c>
      <c r="H47" s="24">
        <v>2.21</v>
      </c>
      <c r="I47" s="24">
        <f t="shared" si="3"/>
        <v>8.0300000000000011</v>
      </c>
      <c r="J47" s="24">
        <f t="shared" si="0"/>
        <v>10854.300000000001</v>
      </c>
      <c r="K47" s="24">
        <f t="shared" si="1"/>
        <v>4121.6499999999996</v>
      </c>
      <c r="L47" s="24">
        <f t="shared" si="4"/>
        <v>14975.950000000003</v>
      </c>
    </row>
    <row r="48" spans="1:12" s="14" customFormat="1" ht="28.5" customHeight="1">
      <c r="A48" s="11" t="s">
        <v>147</v>
      </c>
      <c r="B48" s="12" t="s">
        <v>113</v>
      </c>
      <c r="C48" s="11" t="s">
        <v>22</v>
      </c>
      <c r="D48" s="11" t="s">
        <v>114</v>
      </c>
      <c r="E48" s="13" t="s">
        <v>35</v>
      </c>
      <c r="F48" s="19">
        <f>1550+315</f>
        <v>1865</v>
      </c>
      <c r="G48" s="24">
        <v>6.96</v>
      </c>
      <c r="H48" s="24">
        <v>19.399999999999999</v>
      </c>
      <c r="I48" s="24">
        <f t="shared" si="3"/>
        <v>26.36</v>
      </c>
      <c r="J48" s="24">
        <f t="shared" si="0"/>
        <v>12980.4</v>
      </c>
      <c r="K48" s="24">
        <f t="shared" si="1"/>
        <v>36181</v>
      </c>
      <c r="L48" s="24">
        <f t="shared" si="4"/>
        <v>49161.4</v>
      </c>
    </row>
    <row r="49" spans="1:12" s="49" customFormat="1" ht="17.25" customHeight="1">
      <c r="A49" s="9">
        <v>9</v>
      </c>
      <c r="B49" s="9"/>
      <c r="C49" s="9"/>
      <c r="D49" s="9" t="s">
        <v>121</v>
      </c>
      <c r="E49" s="9"/>
      <c r="F49" s="10"/>
      <c r="G49" s="22"/>
      <c r="H49" s="22"/>
      <c r="I49" s="22">
        <f t="shared" si="3"/>
        <v>0</v>
      </c>
      <c r="J49" s="22">
        <f t="shared" si="0"/>
        <v>0</v>
      </c>
      <c r="K49" s="22">
        <f t="shared" si="1"/>
        <v>0</v>
      </c>
      <c r="L49" s="23">
        <f>L50</f>
        <v>753.78000000000009</v>
      </c>
    </row>
    <row r="50" spans="1:12" s="14" customFormat="1" ht="16.5" customHeight="1">
      <c r="A50" s="11" t="s">
        <v>148</v>
      </c>
      <c r="B50" s="12" t="s">
        <v>122</v>
      </c>
      <c r="C50" s="11" t="s">
        <v>22</v>
      </c>
      <c r="D50" s="11" t="s">
        <v>123</v>
      </c>
      <c r="E50" s="13" t="s">
        <v>35</v>
      </c>
      <c r="F50" s="19">
        <v>2217</v>
      </c>
      <c r="G50" s="24">
        <v>0</v>
      </c>
      <c r="H50" s="24">
        <v>0.34</v>
      </c>
      <c r="I50" s="24">
        <f t="shared" si="3"/>
        <v>0.34</v>
      </c>
      <c r="J50" s="24">
        <f t="shared" si="0"/>
        <v>0</v>
      </c>
      <c r="K50" s="24">
        <f t="shared" si="1"/>
        <v>753.78000000000009</v>
      </c>
      <c r="L50" s="24">
        <f t="shared" si="4"/>
        <v>753.78000000000009</v>
      </c>
    </row>
    <row r="51" spans="1:12">
      <c r="A51" s="4"/>
      <c r="B51" s="4"/>
      <c r="C51" s="4"/>
      <c r="D51" s="4"/>
      <c r="E51" s="4"/>
      <c r="F51" s="4"/>
      <c r="G51" s="26"/>
      <c r="H51" s="26"/>
      <c r="I51" s="26" t="s">
        <v>124</v>
      </c>
      <c r="J51" s="26">
        <f>SUM(J7:J50)</f>
        <v>215770.5024</v>
      </c>
      <c r="K51" s="26">
        <f>SUM(K7:K50)</f>
        <v>497292.64760000014</v>
      </c>
      <c r="L51" s="26">
        <f>L6+L13+L20+L24+L27+L31+L33+L42+L49</f>
        <v>712713.65000000014</v>
      </c>
    </row>
    <row r="52" spans="1:1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>
      <c r="A53" s="50"/>
      <c r="B53" s="50"/>
      <c r="C53" s="50"/>
      <c r="D53" s="5" t="s">
        <v>125</v>
      </c>
      <c r="E53" s="4"/>
      <c r="F53" s="4"/>
      <c r="G53" s="4"/>
      <c r="H53" s="4"/>
      <c r="I53" s="51"/>
      <c r="J53" s="50"/>
      <c r="K53" s="52"/>
      <c r="L53" s="50"/>
    </row>
    <row r="54" spans="1:12" ht="0.75" customHeight="1">
      <c r="A54" s="50"/>
      <c r="B54" s="50"/>
      <c r="C54" s="50"/>
      <c r="D54" s="5"/>
      <c r="E54" s="4"/>
      <c r="F54" s="4"/>
      <c r="G54" s="4"/>
      <c r="H54" s="4"/>
      <c r="I54" s="51"/>
      <c r="J54" s="50"/>
      <c r="K54" s="52"/>
      <c r="L54" s="50"/>
    </row>
    <row r="55" spans="1:12" hidden="1">
      <c r="A55" s="50"/>
      <c r="B55" s="50"/>
      <c r="C55" s="50"/>
      <c r="D55" s="5" t="s">
        <v>125</v>
      </c>
      <c r="E55" s="4"/>
      <c r="F55" s="4"/>
      <c r="G55" s="4"/>
      <c r="H55" s="4"/>
      <c r="I55" s="51"/>
      <c r="J55" s="50"/>
      <c r="K55" s="52"/>
      <c r="L55" s="50"/>
    </row>
    <row r="56" spans="1:12" ht="17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43.5" customHeight="1">
      <c r="A57" s="53" t="s">
        <v>126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 hidden="1"/>
    <row r="59" spans="1:12" ht="24" customHeight="1"/>
  </sheetData>
  <mergeCells count="25">
    <mergeCell ref="E1:F1"/>
    <mergeCell ref="G1:I1"/>
    <mergeCell ref="J1:L1"/>
    <mergeCell ref="E2:F2"/>
    <mergeCell ref="G2:I2"/>
    <mergeCell ref="J2:L2"/>
    <mergeCell ref="A3:L3"/>
    <mergeCell ref="A4:A5"/>
    <mergeCell ref="B4:B5"/>
    <mergeCell ref="C4:C5"/>
    <mergeCell ref="D4:D5"/>
    <mergeCell ref="E4:E5"/>
    <mergeCell ref="F4:F5"/>
    <mergeCell ref="G4:I4"/>
    <mergeCell ref="J4:L4"/>
    <mergeCell ref="A55:C55"/>
    <mergeCell ref="I55:J55"/>
    <mergeCell ref="K55:L55"/>
    <mergeCell ref="A57:L57"/>
    <mergeCell ref="A53:C53"/>
    <mergeCell ref="I53:J53"/>
    <mergeCell ref="K53:L53"/>
    <mergeCell ref="A54:C54"/>
    <mergeCell ref="I54:J54"/>
    <mergeCell ref="K54:L54"/>
  </mergeCells>
  <pageMargins left="0.51181102362204722" right="0.51181102362204722" top="0.98425196850393704" bottom="0.98425196850393704" header="0.51181102362204722" footer="0.51181102362204722"/>
  <pageSetup paperSize="9" scale="73" fitToHeight="2" orientation="landscape" r:id="rId1"/>
  <headerFooter>
    <oddHeader>&amp;L &amp;CUFSM
CNPJ: 95591764000105 &amp;R</oddHeader>
    <oddFooter>&amp;L &amp;CAV RORAIMA CIDADE UNIVERSITARIA - CAMOBI - SANTA MARIA / RS
(55) 3220-8341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5"/>
  <sheetViews>
    <sheetView workbookViewId="0">
      <selection activeCell="J24" sqref="J24"/>
    </sheetView>
  </sheetViews>
  <sheetFormatPr defaultRowHeight="14.25"/>
  <cols>
    <col min="1" max="1" width="3" style="34" customWidth="1"/>
    <col min="2" max="2" width="29.25" style="44" customWidth="1"/>
    <col min="3" max="3" width="12.25" style="29" customWidth="1"/>
    <col min="4" max="6" width="12.25" style="34" customWidth="1"/>
    <col min="7" max="7" width="12.25" style="38" customWidth="1"/>
    <col min="8" max="8" width="10.875" style="42" customWidth="1"/>
    <col min="9" max="9" width="10.75" style="42" customWidth="1"/>
    <col min="10" max="1022" width="8.5" style="42" customWidth="1"/>
    <col min="1023" max="1023" width="9" style="42"/>
    <col min="1024" max="16382" width="9" style="7"/>
    <col min="16383" max="16384" width="9" style="42"/>
  </cols>
  <sheetData>
    <row r="1" spans="1:7" s="27" customFormat="1" ht="22.5" customHeight="1">
      <c r="A1" s="61" t="s">
        <v>150</v>
      </c>
      <c r="B1" s="61"/>
      <c r="C1" s="61"/>
      <c r="D1" s="61"/>
      <c r="E1" s="61"/>
      <c r="F1" s="61"/>
      <c r="G1" s="61"/>
    </row>
    <row r="2" spans="1:7" s="27" customFormat="1" ht="18">
      <c r="A2" s="62"/>
      <c r="B2" s="62"/>
      <c r="C2" s="62"/>
      <c r="D2" s="62"/>
      <c r="E2" s="62"/>
      <c r="F2" s="62"/>
      <c r="G2" s="28"/>
    </row>
    <row r="3" spans="1:7" s="29" customFormat="1" ht="12">
      <c r="A3" s="46" t="s">
        <v>151</v>
      </c>
      <c r="B3" s="47" t="s">
        <v>152</v>
      </c>
      <c r="C3" s="47" t="s">
        <v>153</v>
      </c>
      <c r="D3" s="47" t="s">
        <v>154</v>
      </c>
      <c r="E3" s="47" t="s">
        <v>155</v>
      </c>
      <c r="F3" s="47" t="s">
        <v>156</v>
      </c>
      <c r="G3" s="48" t="s">
        <v>157</v>
      </c>
    </row>
    <row r="4" spans="1:7" s="7" customFormat="1">
      <c r="A4" s="63">
        <v>1</v>
      </c>
      <c r="B4" s="64" t="str">
        <f>'Orçamento Sintético'!D6</f>
        <v>SERVIÇOS PRELIMINARES / TÉCNICOS</v>
      </c>
      <c r="C4" s="30">
        <v>0.5</v>
      </c>
      <c r="D4" s="30">
        <v>0.4</v>
      </c>
      <c r="E4" s="30">
        <v>0.05</v>
      </c>
      <c r="F4" s="30">
        <v>0.05</v>
      </c>
      <c r="G4" s="31">
        <f>SUM(C4:F4)</f>
        <v>1</v>
      </c>
    </row>
    <row r="5" spans="1:7" s="7" customFormat="1">
      <c r="A5" s="63"/>
      <c r="B5" s="64"/>
      <c r="C5" s="32">
        <f>C4*$G$5</f>
        <v>19005.884999999998</v>
      </c>
      <c r="D5" s="32">
        <f>D4*$G$5</f>
        <v>15204.707999999999</v>
      </c>
      <c r="E5" s="32">
        <f>E4*$G$5</f>
        <v>1900.5884999999998</v>
      </c>
      <c r="F5" s="32">
        <f>F4*$G$5</f>
        <v>1900.5884999999998</v>
      </c>
      <c r="G5" s="33">
        <f>'Orçamento Sintético'!L6</f>
        <v>38011.769999999997</v>
      </c>
    </row>
    <row r="6" spans="1:7" s="7" customFormat="1">
      <c r="A6" s="63">
        <v>2</v>
      </c>
      <c r="B6" s="64" t="str">
        <f>'Orçamento Sintético'!D13</f>
        <v>MOVIMENTAÇÃO DE TERRA/DEMOLIÇÃO</v>
      </c>
      <c r="C6" s="30">
        <v>0.25</v>
      </c>
      <c r="D6" s="30">
        <v>0.25</v>
      </c>
      <c r="E6" s="30">
        <v>0.25</v>
      </c>
      <c r="F6" s="30">
        <v>0.25</v>
      </c>
      <c r="G6" s="31">
        <f>SUM(C6:F6)</f>
        <v>1</v>
      </c>
    </row>
    <row r="7" spans="1:7" s="7" customFormat="1">
      <c r="A7" s="63"/>
      <c r="B7" s="64"/>
      <c r="C7" s="32">
        <f>C6*$G$7</f>
        <v>3876.55</v>
      </c>
      <c r="D7" s="32">
        <f>D6*$G$7</f>
        <v>3876.55</v>
      </c>
      <c r="E7" s="32">
        <f>E6*$G$7</f>
        <v>3876.55</v>
      </c>
      <c r="F7" s="32">
        <f>F6*$G$7</f>
        <v>3876.55</v>
      </c>
      <c r="G7" s="33">
        <f>'Orçamento Sintético'!L13</f>
        <v>15506.2</v>
      </c>
    </row>
    <row r="8" spans="1:7" s="34" customFormat="1" ht="12.75">
      <c r="A8" s="63">
        <v>3</v>
      </c>
      <c r="B8" s="64" t="str">
        <f>'Orçamento Sintético'!D20</f>
        <v>ALVENARIA / VEDAÇÃO</v>
      </c>
      <c r="C8" s="30">
        <v>0</v>
      </c>
      <c r="D8" s="30">
        <v>0</v>
      </c>
      <c r="E8" s="30">
        <v>0.5</v>
      </c>
      <c r="F8" s="30">
        <v>0.5</v>
      </c>
      <c r="G8" s="31">
        <f>SUM(C8:F8)</f>
        <v>1</v>
      </c>
    </row>
    <row r="9" spans="1:7" s="34" customFormat="1" ht="12.75">
      <c r="A9" s="63"/>
      <c r="B9" s="64"/>
      <c r="C9" s="32">
        <f>C8*$G$9</f>
        <v>0</v>
      </c>
      <c r="D9" s="32">
        <f>D8*$G$9</f>
        <v>0</v>
      </c>
      <c r="E9" s="32">
        <f>E8*$G$9</f>
        <v>3222.04</v>
      </c>
      <c r="F9" s="32">
        <f>F8*$G$9</f>
        <v>3222.04</v>
      </c>
      <c r="G9" s="33">
        <f>'Orçamento Sintético'!L20</f>
        <v>6444.08</v>
      </c>
    </row>
    <row r="10" spans="1:7" s="34" customFormat="1" ht="12.75">
      <c r="A10" s="63">
        <v>4</v>
      </c>
      <c r="B10" s="64" t="str">
        <f>'Orçamento Sintético'!D24</f>
        <v>ESQUADRIAS</v>
      </c>
      <c r="C10" s="30">
        <v>0.25</v>
      </c>
      <c r="D10" s="30">
        <v>0.25</v>
      </c>
      <c r="E10" s="30">
        <v>0.25</v>
      </c>
      <c r="F10" s="30">
        <v>0.25</v>
      </c>
      <c r="G10" s="31">
        <f>SUM(D10:F10)</f>
        <v>0.75</v>
      </c>
    </row>
    <row r="11" spans="1:7" s="34" customFormat="1" ht="12.75">
      <c r="A11" s="63"/>
      <c r="B11" s="64"/>
      <c r="C11" s="32">
        <f>C10*$G$11</f>
        <v>1573.0325</v>
      </c>
      <c r="D11" s="32">
        <f>D10*$G$11</f>
        <v>1573.0325</v>
      </c>
      <c r="E11" s="32">
        <f>E10*$G$11</f>
        <v>1573.0325</v>
      </c>
      <c r="F11" s="32">
        <f>F10*$G$11</f>
        <v>1573.0325</v>
      </c>
      <c r="G11" s="33">
        <f>'Orçamento Sintético'!L24</f>
        <v>6292.13</v>
      </c>
    </row>
    <row r="12" spans="1:7" s="34" customFormat="1" ht="12.75">
      <c r="A12" s="63">
        <v>5</v>
      </c>
      <c r="B12" s="64" t="str">
        <f>'Orçamento Sintético'!D27</f>
        <v>COBERTURA</v>
      </c>
      <c r="C12" s="30">
        <v>0.25</v>
      </c>
      <c r="D12" s="30">
        <v>0.25</v>
      </c>
      <c r="E12" s="30">
        <v>0.25</v>
      </c>
      <c r="F12" s="30">
        <v>0.25</v>
      </c>
      <c r="G12" s="31">
        <f>SUM(C12:F12)</f>
        <v>1</v>
      </c>
    </row>
    <row r="13" spans="1:7" s="34" customFormat="1" ht="12.75">
      <c r="A13" s="63"/>
      <c r="B13" s="64"/>
      <c r="C13" s="32">
        <f>C12*$G$13</f>
        <v>105105.90750000002</v>
      </c>
      <c r="D13" s="32">
        <f>D12*$G$13</f>
        <v>105105.90750000002</v>
      </c>
      <c r="E13" s="32">
        <f>E12*$G$13</f>
        <v>105105.90750000002</v>
      </c>
      <c r="F13" s="32">
        <f>F12*$G$13</f>
        <v>105105.90750000002</v>
      </c>
      <c r="G13" s="33">
        <f>'Orçamento Sintético'!L27</f>
        <v>420423.63000000006</v>
      </c>
    </row>
    <row r="14" spans="1:7" s="34" customFormat="1" ht="12.75">
      <c r="A14" s="63">
        <v>6</v>
      </c>
      <c r="B14" s="64" t="str">
        <f>'Orçamento Sintético'!D31</f>
        <v>IMPERMEABILIZAÇÃO, ISOLAÇÃO TÉRMICA E ACÚSTICA</v>
      </c>
      <c r="C14" s="30">
        <v>0</v>
      </c>
      <c r="D14" s="30">
        <v>0</v>
      </c>
      <c r="E14" s="30">
        <v>1</v>
      </c>
      <c r="F14" s="30">
        <v>0</v>
      </c>
      <c r="G14" s="31">
        <f>SUM(C14:F14)</f>
        <v>1</v>
      </c>
    </row>
    <row r="15" spans="1:7" s="34" customFormat="1" ht="12.75">
      <c r="A15" s="63"/>
      <c r="B15" s="64"/>
      <c r="C15" s="32">
        <f>C14*$G$15</f>
        <v>0</v>
      </c>
      <c r="D15" s="32">
        <f>D14*$G$15</f>
        <v>0</v>
      </c>
      <c r="E15" s="32">
        <f>E14*$G$15</f>
        <v>10353</v>
      </c>
      <c r="F15" s="32">
        <f>F14*$G$15</f>
        <v>0</v>
      </c>
      <c r="G15" s="33">
        <f>'Orçamento Sintético'!L31</f>
        <v>10353</v>
      </c>
    </row>
    <row r="16" spans="1:7" s="34" customFormat="1" ht="12.75">
      <c r="A16" s="63">
        <v>7</v>
      </c>
      <c r="B16" s="64" t="str">
        <f>'Orçamento Sintético'!D33</f>
        <v>REVESTIMENTOS</v>
      </c>
      <c r="C16" s="30">
        <v>0.25</v>
      </c>
      <c r="D16" s="30">
        <v>0.25</v>
      </c>
      <c r="E16" s="30">
        <v>0.25</v>
      </c>
      <c r="F16" s="30">
        <v>0.25</v>
      </c>
      <c r="G16" s="35">
        <f>SUM(C16:F16)</f>
        <v>1</v>
      </c>
    </row>
    <row r="17" spans="1:9" s="34" customFormat="1" ht="12.75">
      <c r="A17" s="63"/>
      <c r="B17" s="64"/>
      <c r="C17" s="32">
        <f>C16*$G$17</f>
        <v>17498.665000000001</v>
      </c>
      <c r="D17" s="32">
        <f>D16*$G$17</f>
        <v>17498.665000000001</v>
      </c>
      <c r="E17" s="32">
        <f>E16*$G$17</f>
        <v>17498.665000000001</v>
      </c>
      <c r="F17" s="32">
        <f>F16*$G$17</f>
        <v>17498.665000000001</v>
      </c>
      <c r="G17" s="33">
        <f>'Orçamento Sintético'!L33</f>
        <v>69994.66</v>
      </c>
    </row>
    <row r="18" spans="1:9" s="34" customFormat="1" ht="12.75">
      <c r="A18" s="63">
        <v>8</v>
      </c>
      <c r="B18" s="64" t="str">
        <f>'Orçamento Sintético'!D42</f>
        <v>PINTURA</v>
      </c>
      <c r="C18" s="30">
        <v>0.25</v>
      </c>
      <c r="D18" s="30">
        <v>0.25</v>
      </c>
      <c r="E18" s="30">
        <v>0.25</v>
      </c>
      <c r="F18" s="30">
        <v>0.25</v>
      </c>
      <c r="G18" s="31">
        <f>SUM(C18:F18)</f>
        <v>1</v>
      </c>
    </row>
    <row r="19" spans="1:9" s="34" customFormat="1" ht="12.75">
      <c r="A19" s="63"/>
      <c r="B19" s="64"/>
      <c r="C19" s="32">
        <f>C18*$G$19</f>
        <v>36233.599999999999</v>
      </c>
      <c r="D19" s="32">
        <f>D18*$G$19</f>
        <v>36233.599999999999</v>
      </c>
      <c r="E19" s="32">
        <f>E18*$G$19</f>
        <v>36233.599999999999</v>
      </c>
      <c r="F19" s="32">
        <f>F18*$G$19</f>
        <v>36233.599999999999</v>
      </c>
      <c r="G19" s="33">
        <f>'Orçamento Sintético'!L42</f>
        <v>144934.39999999999</v>
      </c>
    </row>
    <row r="20" spans="1:9" s="34" customFormat="1" ht="12.75">
      <c r="A20" s="63">
        <v>9</v>
      </c>
      <c r="B20" s="64" t="str">
        <f>'Orçamento Sintético'!D49</f>
        <v>SERVIÇOS COMPLEMENTARES</v>
      </c>
      <c r="C20" s="30"/>
      <c r="D20" s="30"/>
      <c r="E20" s="30"/>
      <c r="F20" s="30">
        <v>1</v>
      </c>
      <c r="G20" s="31">
        <f>SUM(C20:F20)</f>
        <v>1</v>
      </c>
    </row>
    <row r="21" spans="1:9" s="34" customFormat="1" ht="12.75">
      <c r="A21" s="63"/>
      <c r="B21" s="64"/>
      <c r="C21" s="32">
        <f>C20*$G$21</f>
        <v>0</v>
      </c>
      <c r="D21" s="32">
        <f>D20*$G$21</f>
        <v>0</v>
      </c>
      <c r="E21" s="32">
        <f>E20*$G$21</f>
        <v>0</v>
      </c>
      <c r="F21" s="32">
        <f>F20*$G$21</f>
        <v>753.78000000000009</v>
      </c>
      <c r="G21" s="33">
        <f>'Orçamento Sintético'!L49</f>
        <v>753.78000000000009</v>
      </c>
    </row>
    <row r="22" spans="1:9" s="34" customFormat="1" ht="12.75">
      <c r="A22" s="36"/>
      <c r="B22" s="36"/>
      <c r="C22" s="37">
        <f>C5+C7+C9+C11+C13+C15+C17+C19+C21</f>
        <v>183293.64</v>
      </c>
      <c r="D22" s="37">
        <f>D5+D7+D9+D11+D13+D15+D17+D19+D21</f>
        <v>179492.46300000002</v>
      </c>
      <c r="E22" s="37">
        <f>E5+E7+E9+E11+E13+E15+E17+E19+E21</f>
        <v>179763.38350000003</v>
      </c>
      <c r="F22" s="37">
        <f>F5+F7+F9+F11+F13+F15+F17+F19+F21</f>
        <v>170164.16350000002</v>
      </c>
      <c r="G22" s="37">
        <f>G5+G7+G9+G11+G13+G15+G17+G19+G21</f>
        <v>712713.65000000014</v>
      </c>
      <c r="H22" s="38"/>
    </row>
    <row r="23" spans="1:9" s="7" customFormat="1">
      <c r="A23" s="65" t="s">
        <v>158</v>
      </c>
      <c r="B23" s="65"/>
      <c r="C23" s="39"/>
      <c r="D23" s="40"/>
      <c r="E23" s="40"/>
      <c r="F23" s="40"/>
      <c r="G23" s="41">
        <f>C22+D22+E22+F22</f>
        <v>712713.65</v>
      </c>
      <c r="H23" s="42"/>
      <c r="I23" s="43"/>
    </row>
    <row r="24" spans="1:9" s="7" customFormat="1">
      <c r="A24" s="34"/>
      <c r="B24" s="44"/>
      <c r="C24" s="29"/>
      <c r="D24" s="34"/>
      <c r="E24" s="34"/>
      <c r="F24" s="34"/>
      <c r="G24" s="38"/>
      <c r="H24" s="42"/>
      <c r="I24" s="42"/>
    </row>
    <row r="25" spans="1:9" s="7" customFormat="1">
      <c r="A25" s="34"/>
      <c r="B25" s="44"/>
      <c r="C25" s="29"/>
      <c r="D25" s="34"/>
      <c r="E25" s="34"/>
      <c r="F25" s="34"/>
      <c r="G25" s="45"/>
      <c r="H25" s="42"/>
      <c r="I25" s="42"/>
    </row>
  </sheetData>
  <mergeCells count="21">
    <mergeCell ref="A23:B23"/>
    <mergeCell ref="A20:A21"/>
    <mergeCell ref="B20:B21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1:G1"/>
    <mergeCell ref="A2:F2"/>
    <mergeCell ref="A4:A5"/>
    <mergeCell ref="B4:B5"/>
    <mergeCell ref="A6:A7"/>
    <mergeCell ref="B6:B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 Sintético</vt:lpstr>
      <vt:lpstr>cronograma</vt:lpstr>
      <vt:lpstr>cronograma!Area_de_impressao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pccli</cp:lastModifiedBy>
  <cp:revision>0</cp:revision>
  <cp:lastPrinted>2019-09-13T13:25:18Z</cp:lastPrinted>
  <dcterms:created xsi:type="dcterms:W3CDTF">2019-08-30T13:39:22Z</dcterms:created>
  <dcterms:modified xsi:type="dcterms:W3CDTF">2019-09-13T18:22:31Z</dcterms:modified>
</cp:coreProperties>
</file>