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6030" firstSheet="1" activeTab="1"/>
  </bookViews>
  <sheets>
    <sheet name="Resumo módulos e etapas e fases" sheetId="1" r:id="rId1"/>
    <sheet name="Planilha orçamentária - Serviço" sheetId="2" r:id="rId2"/>
  </sheets>
  <definedNames>
    <definedName name="_xlnm.Print_Titles" localSheetId="1">'Planilha orçamentária - Serviço'!$5:$7</definedName>
  </definedNames>
  <calcPr fullCalcOnLoad="1"/>
</workbook>
</file>

<file path=xl/sharedStrings.xml><?xml version="1.0" encoding="utf-8"?>
<sst xmlns="http://schemas.openxmlformats.org/spreadsheetml/2006/main" count="163" uniqueCount="107">
  <si>
    <t>Elementos de difusão de ar</t>
  </si>
  <si>
    <t>TOTAL GERAL DA OBRA</t>
  </si>
  <si>
    <t>Material</t>
  </si>
  <si>
    <t>MO</t>
  </si>
  <si>
    <t>Preço Total (R$)</t>
  </si>
  <si>
    <t>Preço Unitário (R$)</t>
  </si>
  <si>
    <t>Pç</t>
  </si>
  <si>
    <t>TOTAL</t>
  </si>
  <si>
    <t>GERAL</t>
  </si>
  <si>
    <t>1.2</t>
  </si>
  <si>
    <t>2.1</t>
  </si>
  <si>
    <t>4.1</t>
  </si>
  <si>
    <t>4.1.2</t>
  </si>
  <si>
    <t>Kg</t>
  </si>
  <si>
    <t>Pintura com tinta emborrachada para os dutos de ar externo expostos à interpéries</t>
  </si>
  <si>
    <t>EQUIPAMENTOS</t>
  </si>
  <si>
    <t>vb</t>
  </si>
  <si>
    <t>Equipamentos</t>
  </si>
  <si>
    <t>RESUMO</t>
  </si>
  <si>
    <t>4.1.1</t>
  </si>
  <si>
    <t>2.2.3</t>
  </si>
  <si>
    <t>2.2.4</t>
  </si>
  <si>
    <t>3.1</t>
  </si>
  <si>
    <t>3.1.1</t>
  </si>
  <si>
    <t>3.1.2</t>
  </si>
  <si>
    <t>3.1.3</t>
  </si>
  <si>
    <t>ELEMENTOS DE DIFUSÃO</t>
  </si>
  <si>
    <t>Total do item equipamentos</t>
  </si>
  <si>
    <t>Total do item elementos de difusão de ar</t>
  </si>
  <si>
    <t>4.1.3</t>
  </si>
  <si>
    <t xml:space="preserve">DUTOS DE AR </t>
  </si>
  <si>
    <t>Dutos de ar</t>
  </si>
  <si>
    <t xml:space="preserve">Total do item dutos de ar </t>
  </si>
  <si>
    <t>2.2.5</t>
  </si>
  <si>
    <t>2.2.6</t>
  </si>
  <si>
    <t>2.1.5</t>
  </si>
  <si>
    <t>2.1.6</t>
  </si>
  <si>
    <t>2.1.7</t>
  </si>
  <si>
    <t>2.1.8</t>
  </si>
  <si>
    <t>TERREO</t>
  </si>
  <si>
    <t>Coifa Lavadora CF-05</t>
  </si>
  <si>
    <t>Coifa Lavadora CF-06</t>
  </si>
  <si>
    <t>Coifa Lavadora CF-07</t>
  </si>
  <si>
    <t>Coifa Lavadora CF-08</t>
  </si>
  <si>
    <t>Grelha de ar externo GI-01 - Tam.:1225x325mm AH-AG - TROX</t>
  </si>
  <si>
    <t>Damper Corta-fogo DC-01 - Tam.:400x400mm FKA - TROX</t>
  </si>
  <si>
    <t>4.1.5</t>
  </si>
  <si>
    <t>Damper Corta-fogo DC-02 - Tam.:600x400mm FKA - TROX</t>
  </si>
  <si>
    <t>Damper Corta-fogo DC-04 - Tam.:800x400mm FKA - TROX</t>
  </si>
  <si>
    <t>4.1.6</t>
  </si>
  <si>
    <t>Damper Corta-fogo DC-05 - Tam.:800x800mm FKA - TROX</t>
  </si>
  <si>
    <t>COBERTURA</t>
  </si>
  <si>
    <t>Exaustor Centrífugo EX-01</t>
  </si>
  <si>
    <t>Exaustor Centrífugo EX-02</t>
  </si>
  <si>
    <t>Exaustor Centrífugo EX-03</t>
  </si>
  <si>
    <t>Exaustor Centrífugo EX-04</t>
  </si>
  <si>
    <t xml:space="preserve">Dutos </t>
  </si>
  <si>
    <t>Duto em chapa galvanizada de ar externo</t>
  </si>
  <si>
    <t>C/ BDI</t>
  </si>
  <si>
    <t xml:space="preserve">PERCENTUAL </t>
  </si>
  <si>
    <t>ITEM</t>
  </si>
  <si>
    <t>CÓDIGO</t>
  </si>
  <si>
    <t>FONTE</t>
  </si>
  <si>
    <t>DESCRIÇÃO DOS SERVIÇOS</t>
  </si>
  <si>
    <t>UNID.</t>
  </si>
  <si>
    <t>QUANT.</t>
  </si>
  <si>
    <t>Obra:</t>
  </si>
  <si>
    <t>RESTAURANTE UNIVERSITÁRIO - UNIVERSIDADE FEDERAL DE SANTA MARIA - UFSM</t>
  </si>
  <si>
    <t xml:space="preserve">Projeto: </t>
  </si>
  <si>
    <t>BDI:</t>
  </si>
  <si>
    <t>ORÇAMENTO</t>
  </si>
  <si>
    <t>018504-18</t>
  </si>
  <si>
    <t/>
  </si>
  <si>
    <t>CANTEIRO DE OBRA - INSTALAÇÕES FÍSICAS</t>
  </si>
  <si>
    <t>1</t>
  </si>
  <si>
    <t>OPERACIONAL</t>
  </si>
  <si>
    <t>INSTALAÇÕES DE CANTEIRO</t>
  </si>
  <si>
    <t>1.2.1</t>
  </si>
  <si>
    <t>7974/18-0</t>
  </si>
  <si>
    <t>7974/18-1</t>
  </si>
  <si>
    <t>7974/18-2</t>
  </si>
  <si>
    <t>7974/18-3</t>
  </si>
  <si>
    <t>Exaustão da Cozinha do Refeitório</t>
  </si>
  <si>
    <t>DA OBRA (%)</t>
  </si>
  <si>
    <t>Total do item Operacional</t>
  </si>
  <si>
    <t>Operacional</t>
  </si>
  <si>
    <t>0507/18</t>
  </si>
  <si>
    <t>2.2.2</t>
  </si>
  <si>
    <t>Gabinete Resfriador Evaporativo EV-02</t>
  </si>
  <si>
    <t>13.659-18</t>
  </si>
  <si>
    <t>ELÉTRICA</t>
  </si>
  <si>
    <t>Elétrica</t>
  </si>
  <si>
    <t>5.1</t>
  </si>
  <si>
    <t>5.2</t>
  </si>
  <si>
    <t>Infras e cabos elétricos dos quadros até os equipamentos</t>
  </si>
  <si>
    <t>Quadros Elétricos ventiladores e exaustores.</t>
  </si>
  <si>
    <t>Total do item  elétrica</t>
  </si>
  <si>
    <t>Transporte vertical e horizontal de todos os materiais, incluindo coifas, ventiladores e exaustores dentro da obra.</t>
  </si>
  <si>
    <t>Testes, ajustes e balanceamento dos sistemas com empresa especializada</t>
  </si>
  <si>
    <t>Manutenção e operação do sistema por 90 dias</t>
  </si>
  <si>
    <t>Treinamento dos operadores</t>
  </si>
  <si>
    <t>1.2.1.4</t>
  </si>
  <si>
    <t>1.2.1.5</t>
  </si>
  <si>
    <t>1.2.1.6</t>
  </si>
  <si>
    <t>1.2.1.7</t>
  </si>
  <si>
    <t>mês</t>
  </si>
  <si>
    <t>Duto em chapa preta de exaustão de gordura com isolamento em lã de vidro conforme especificações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</si>
</sst>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_(* #,##0.0_);_(* \(#,##0.0\);_(* &quot;-&quot;??_);_(@_)"/>
    <numFmt numFmtId="195" formatCode="_(* #,##0_);_(* \(#,##0\);_(* &quot;-&quot;??_);_(@_)"/>
    <numFmt numFmtId="196" formatCode="#,##0.00&quot; &quot;;&quot; (&quot;#,##0.00&quot;)&quot;;&quot; -&quot;#&quot; &quot;;@&quot; &quot;"/>
    <numFmt numFmtId="197" formatCode="#,##0.0000"/>
    <numFmt numFmtId="198" formatCode="#0.00000000"/>
    <numFmt numFmtId="199" formatCode="#0.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#,##0.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/>
      <right style="hair">
        <color theme="1" tint="0.49998000264167786"/>
      </right>
      <top style="medium"/>
      <bottom style="hair">
        <color theme="1" tint="0.49998000264167786"/>
      </bottom>
    </border>
    <border>
      <left style="medium"/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medium"/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medium"/>
    </border>
    <border>
      <left style="hair">
        <color theme="1" tint="0.49998000264167786"/>
      </left>
      <right style="medium"/>
      <top style="hair">
        <color theme="1" tint="0.49998000264167786"/>
      </top>
      <bottom style="medium"/>
    </border>
    <border>
      <left style="medium"/>
      <right style="hair">
        <color theme="1" tint="0.49998000264167786"/>
      </right>
      <top style="hair">
        <color theme="1" tint="0.49998000264167786"/>
      </top>
      <bottom style="medium"/>
    </border>
    <border>
      <left style="hair">
        <color theme="1" tint="0.49998000264167786"/>
      </left>
      <right style="medium"/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medium"/>
      <top style="medium"/>
      <bottom style="hair">
        <color theme="1" tint="0.49998000264167786"/>
      </bottom>
    </border>
    <border>
      <left style="medium"/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/>
      <right>
        <color indexed="63"/>
      </right>
      <top style="hair">
        <color theme="1" tint="0.49998000264167786"/>
      </top>
      <bottom style="medium"/>
    </border>
    <border>
      <left>
        <color indexed="63"/>
      </left>
      <right>
        <color indexed="63"/>
      </right>
      <top style="hair">
        <color theme="1" tint="0.49998000264167786"/>
      </top>
      <bottom style="medium"/>
    </border>
    <border>
      <left>
        <color indexed="63"/>
      </left>
      <right style="medium"/>
      <top style="hair">
        <color theme="1" tint="0.49998000264167786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96" fontId="35" fillId="0" borderId="0" applyBorder="0" applyProtection="0">
      <alignment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4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left" vertical="center"/>
    </xf>
    <xf numFmtId="4" fontId="22" fillId="33" borderId="0" xfId="0" applyNumberFormat="1" applyFont="1" applyFill="1" applyBorder="1" applyAlignment="1">
      <alignment vertical="center"/>
    </xf>
    <xf numFmtId="4" fontId="22" fillId="33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9" fontId="23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55" applyNumberFormat="1" applyFont="1" applyFill="1" applyBorder="1" applyAlignment="1" applyProtection="1">
      <alignment horizontal="left" vertical="center"/>
      <protection/>
    </xf>
    <xf numFmtId="0" fontId="23" fillId="0" borderId="10" xfId="55" applyNumberFormat="1" applyFont="1" applyFill="1" applyBorder="1" applyAlignment="1" applyProtection="1">
      <alignment horizontal="left" vertical="center" wrapText="1"/>
      <protection/>
    </xf>
    <xf numFmtId="0" fontId="22" fillId="0" borderId="10" xfId="55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vertical="center" wrapText="1"/>
    </xf>
    <xf numFmtId="169" fontId="22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196" fontId="22" fillId="0" borderId="10" xfId="46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vertical="center" wrapText="1"/>
    </xf>
    <xf numFmtId="169" fontId="23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 indent="1"/>
    </xf>
    <xf numFmtId="195" fontId="22" fillId="0" borderId="10" xfId="68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4" fontId="23" fillId="2" borderId="13" xfId="0" applyNumberFormat="1" applyFont="1" applyFill="1" applyBorder="1" applyAlignment="1">
      <alignment horizontal="centerContinuous" vertical="center"/>
    </xf>
    <xf numFmtId="4" fontId="23" fillId="2" borderId="14" xfId="0" applyNumberFormat="1" applyFont="1" applyFill="1" applyBorder="1" applyAlignment="1">
      <alignment horizontal="center" vertical="center"/>
    </xf>
    <xf numFmtId="4" fontId="23" fillId="2" borderId="15" xfId="0" applyNumberFormat="1" applyFont="1" applyFill="1" applyBorder="1" applyAlignment="1">
      <alignment horizontal="center" vertical="center"/>
    </xf>
    <xf numFmtId="0" fontId="23" fillId="2" borderId="10" xfId="54" applyFont="1" applyFill="1" applyBorder="1" applyAlignment="1">
      <alignment horizontal="center"/>
      <protection/>
    </xf>
    <xf numFmtId="0" fontId="23" fillId="2" borderId="10" xfId="54" applyFont="1" applyFill="1" applyBorder="1" applyAlignment="1">
      <alignment vertical="center"/>
      <protection/>
    </xf>
    <xf numFmtId="0" fontId="22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vertical="center"/>
    </xf>
    <xf numFmtId="4" fontId="22" fillId="2" borderId="10" xfId="0" applyNumberFormat="1" applyFont="1" applyFill="1" applyBorder="1" applyAlignment="1">
      <alignment vertical="center"/>
    </xf>
    <xf numFmtId="169" fontId="22" fillId="2" borderId="10" xfId="0" applyNumberFormat="1" applyFont="1" applyFill="1" applyBorder="1" applyAlignment="1">
      <alignment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 wrapText="1"/>
    </xf>
    <xf numFmtId="169" fontId="23" fillId="2" borderId="10" xfId="0" applyNumberFormat="1" applyFont="1" applyFill="1" applyBorder="1" applyAlignment="1">
      <alignment vertical="center"/>
    </xf>
    <xf numFmtId="3" fontId="22" fillId="2" borderId="10" xfId="0" applyNumberFormat="1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vertical="center" wrapText="1"/>
    </xf>
    <xf numFmtId="169" fontId="25" fillId="2" borderId="10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" fontId="22" fillId="0" borderId="13" xfId="0" applyNumberFormat="1" applyFont="1" applyFill="1" applyBorder="1" applyAlignment="1">
      <alignment vertical="center"/>
    </xf>
    <xf numFmtId="0" fontId="23" fillId="2" borderId="12" xfId="54" applyFont="1" applyFill="1" applyBorder="1" applyAlignment="1">
      <alignment horizontal="center"/>
      <protection/>
    </xf>
    <xf numFmtId="0" fontId="23" fillId="0" borderId="12" xfId="55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quotePrefix="1">
      <alignment horizontal="center" vertical="center"/>
    </xf>
    <xf numFmtId="0" fontId="22" fillId="0" borderId="12" xfId="54" applyFont="1" applyFill="1" applyBorder="1" applyAlignment="1">
      <alignment horizontal="center"/>
      <protection/>
    </xf>
    <xf numFmtId="0" fontId="22" fillId="0" borderId="12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left" vertical="center" wrapText="1"/>
    </xf>
    <xf numFmtId="169" fontId="22" fillId="2" borderId="14" xfId="0" applyNumberFormat="1" applyFont="1" applyFill="1" applyBorder="1" applyAlignment="1">
      <alignment vertical="center"/>
    </xf>
    <xf numFmtId="169" fontId="23" fillId="2" borderId="14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4" fontId="23" fillId="2" borderId="18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2" fontId="22" fillId="2" borderId="17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169" fontId="22" fillId="33" borderId="10" xfId="0" applyNumberFormat="1" applyFont="1" applyFill="1" applyBorder="1" applyAlignment="1">
      <alignment vertical="center"/>
    </xf>
    <xf numFmtId="183" fontId="22" fillId="0" borderId="0" xfId="50" applyFont="1" applyFill="1" applyAlignment="1">
      <alignment vertical="center"/>
    </xf>
    <xf numFmtId="4" fontId="23" fillId="2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49" fontId="23" fillId="2" borderId="11" xfId="54" applyNumberFormat="1" applyFont="1" applyFill="1" applyBorder="1" applyAlignment="1">
      <alignment horizontal="center" vertical="center"/>
      <protection/>
    </xf>
    <xf numFmtId="49" fontId="23" fillId="2" borderId="16" xfId="54" applyNumberFormat="1" applyFont="1" applyFill="1" applyBorder="1" applyAlignment="1">
      <alignment horizontal="center" vertical="center"/>
      <protection/>
    </xf>
    <xf numFmtId="49" fontId="23" fillId="2" borderId="13" xfId="54" applyNumberFormat="1" applyFont="1" applyFill="1" applyBorder="1" applyAlignment="1">
      <alignment horizontal="center" vertical="center"/>
      <protection/>
    </xf>
    <xf numFmtId="49" fontId="23" fillId="2" borderId="14" xfId="54" applyNumberFormat="1" applyFont="1" applyFill="1" applyBorder="1" applyAlignment="1">
      <alignment horizontal="center" vertical="center"/>
      <protection/>
    </xf>
    <xf numFmtId="177" fontId="23" fillId="2" borderId="13" xfId="68" applyFont="1" applyFill="1" applyBorder="1" applyAlignment="1">
      <alignment horizontal="center" vertical="center"/>
    </xf>
    <xf numFmtId="177" fontId="23" fillId="2" borderId="14" xfId="68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</cellXfs>
  <cellStyles count="55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Comma 2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 Built-in Excel Built-in Excel Built-in Excel Built-in Excel Built-in Excel Built-in Excel Built-in Separador de milhares 4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 10" xfId="53"/>
    <cellStyle name="Normal 2" xfId="54"/>
    <cellStyle name="Normal 5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5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H49" sqref="H49"/>
    </sheetView>
  </sheetViews>
  <sheetFormatPr defaultColWidth="5.57421875" defaultRowHeight="12.75"/>
  <cols>
    <col min="1" max="1" width="5.57421875" style="1" customWidth="1"/>
    <col min="2" max="2" width="8.7109375" style="2" bestFit="1" customWidth="1"/>
    <col min="3" max="3" width="19.7109375" style="2" bestFit="1" customWidth="1"/>
    <col min="4" max="4" width="15.28125" style="2" customWidth="1"/>
    <col min="5" max="5" width="47.28125" style="3" bestFit="1" customWidth="1"/>
    <col min="6" max="6" width="6.00390625" style="2" bestFit="1" customWidth="1"/>
    <col min="7" max="7" width="9.421875" style="2" bestFit="1" customWidth="1"/>
    <col min="8" max="9" width="14.28125" style="5" bestFit="1" customWidth="1"/>
    <col min="10" max="10" width="17.421875" style="5" bestFit="1" customWidth="1"/>
    <col min="11" max="11" width="15.28125" style="5" bestFit="1" customWidth="1"/>
    <col min="12" max="12" width="17.421875" style="5" bestFit="1" customWidth="1"/>
    <col min="13" max="13" width="18.421875" style="1" bestFit="1" customWidth="1"/>
    <col min="14" max="14" width="13.7109375" style="2" bestFit="1" customWidth="1"/>
    <col min="15" max="16384" width="5.57421875" style="1" customWidth="1"/>
  </cols>
  <sheetData>
    <row r="1" spans="2:14" ht="15.75">
      <c r="B1" s="38" t="s">
        <v>66</v>
      </c>
      <c r="C1" s="87" t="s">
        <v>67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2:14" ht="15.75">
      <c r="B2" s="39" t="s">
        <v>68</v>
      </c>
      <c r="C2" s="89" t="s">
        <v>82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2:14" ht="12.75" customHeight="1">
      <c r="B3" s="97"/>
      <c r="C3" s="98"/>
      <c r="D3" s="98"/>
      <c r="E3" s="98"/>
      <c r="F3" s="98"/>
      <c r="G3" s="98"/>
      <c r="H3" s="98"/>
      <c r="I3" s="98"/>
      <c r="J3" s="98"/>
      <c r="K3" s="99"/>
      <c r="L3" s="18" t="s">
        <v>69</v>
      </c>
      <c r="M3" s="19">
        <v>0.21</v>
      </c>
      <c r="N3" s="72"/>
    </row>
    <row r="4" spans="2:14" ht="16.5" thickBot="1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</row>
    <row r="5" spans="2:14" s="6" customFormat="1" ht="15.75">
      <c r="B5" s="91" t="s">
        <v>60</v>
      </c>
      <c r="C5" s="93" t="s">
        <v>61</v>
      </c>
      <c r="D5" s="93" t="s">
        <v>62</v>
      </c>
      <c r="E5" s="93" t="s">
        <v>63</v>
      </c>
      <c r="F5" s="93" t="s">
        <v>64</v>
      </c>
      <c r="G5" s="95" t="s">
        <v>65</v>
      </c>
      <c r="H5" s="86" t="s">
        <v>5</v>
      </c>
      <c r="I5" s="86"/>
      <c r="J5" s="86" t="s">
        <v>4</v>
      </c>
      <c r="K5" s="86"/>
      <c r="L5" s="40" t="s">
        <v>7</v>
      </c>
      <c r="M5" s="40" t="s">
        <v>7</v>
      </c>
      <c r="N5" s="73" t="s">
        <v>59</v>
      </c>
    </row>
    <row r="6" spans="2:14" s="6" customFormat="1" ht="16.5" thickBot="1">
      <c r="B6" s="92"/>
      <c r="C6" s="94"/>
      <c r="D6" s="94"/>
      <c r="E6" s="94"/>
      <c r="F6" s="94"/>
      <c r="G6" s="96"/>
      <c r="H6" s="41" t="s">
        <v>2</v>
      </c>
      <c r="I6" s="41" t="s">
        <v>3</v>
      </c>
      <c r="J6" s="41" t="s">
        <v>2</v>
      </c>
      <c r="K6" s="41" t="s">
        <v>3</v>
      </c>
      <c r="L6" s="41" t="s">
        <v>8</v>
      </c>
      <c r="M6" s="41" t="s">
        <v>58</v>
      </c>
      <c r="N6" s="42" t="s">
        <v>83</v>
      </c>
    </row>
    <row r="7" spans="2:14" s="7" customFormat="1" ht="15.75">
      <c r="B7" s="55"/>
      <c r="C7" s="56"/>
      <c r="D7" s="56"/>
      <c r="E7" s="57"/>
      <c r="F7" s="56"/>
      <c r="G7" s="56"/>
      <c r="H7" s="58"/>
      <c r="I7" s="59"/>
      <c r="J7" s="59"/>
      <c r="K7" s="59"/>
      <c r="L7" s="59"/>
      <c r="M7" s="58"/>
      <c r="N7" s="74"/>
    </row>
    <row r="8" spans="2:14" s="8" customFormat="1" ht="15.75">
      <c r="B8" s="60" t="s">
        <v>74</v>
      </c>
      <c r="C8" s="43" t="s">
        <v>75</v>
      </c>
      <c r="D8" s="43"/>
      <c r="E8" s="44"/>
      <c r="F8" s="45"/>
      <c r="G8" s="45"/>
      <c r="H8" s="46"/>
      <c r="I8" s="47"/>
      <c r="J8" s="47"/>
      <c r="K8" s="47"/>
      <c r="L8" s="47"/>
      <c r="M8" s="46"/>
      <c r="N8" s="75"/>
    </row>
    <row r="9" spans="2:14" s="8" customFormat="1" ht="15.75">
      <c r="B9" s="61"/>
      <c r="C9" s="24"/>
      <c r="D9" s="25"/>
      <c r="E9" s="23"/>
      <c r="F9" s="20"/>
      <c r="G9" s="20"/>
      <c r="H9" s="22"/>
      <c r="I9" s="21"/>
      <c r="J9" s="21"/>
      <c r="K9" s="21"/>
      <c r="L9" s="21"/>
      <c r="M9" s="22"/>
      <c r="N9" s="76"/>
    </row>
    <row r="10" spans="2:14" s="8" customFormat="1" ht="15.75">
      <c r="B10" s="61" t="s">
        <v>9</v>
      </c>
      <c r="C10" s="24" t="s">
        <v>76</v>
      </c>
      <c r="D10" s="29"/>
      <c r="E10" s="23"/>
      <c r="F10" s="20"/>
      <c r="G10" s="20"/>
      <c r="H10" s="28"/>
      <c r="I10" s="28"/>
      <c r="J10" s="28"/>
      <c r="K10" s="28"/>
      <c r="L10" s="28"/>
      <c r="M10" s="28"/>
      <c r="N10" s="77"/>
    </row>
    <row r="11" spans="2:14" s="8" customFormat="1" ht="15.75">
      <c r="B11" s="62" t="s">
        <v>72</v>
      </c>
      <c r="C11" s="20"/>
      <c r="D11" s="20"/>
      <c r="E11" s="23"/>
      <c r="F11" s="20"/>
      <c r="G11" s="20"/>
      <c r="H11" s="28"/>
      <c r="I11" s="28"/>
      <c r="J11" s="28"/>
      <c r="K11" s="28"/>
      <c r="L11" s="28"/>
      <c r="M11" s="28"/>
      <c r="N11" s="77"/>
    </row>
    <row r="12" spans="2:14" s="8" customFormat="1" ht="15.75">
      <c r="B12" s="61" t="s">
        <v>77</v>
      </c>
      <c r="C12" s="24" t="s">
        <v>73</v>
      </c>
      <c r="D12" s="29"/>
      <c r="E12" s="23"/>
      <c r="F12" s="20"/>
      <c r="G12" s="20"/>
      <c r="H12" s="28"/>
      <c r="I12" s="28"/>
      <c r="J12" s="28"/>
      <c r="K12" s="28"/>
      <c r="L12" s="28"/>
      <c r="M12" s="28"/>
      <c r="N12" s="77"/>
    </row>
    <row r="13" spans="2:14" ht="47.25">
      <c r="B13" s="63" t="s">
        <v>101</v>
      </c>
      <c r="C13" s="26" t="s">
        <v>89</v>
      </c>
      <c r="D13" s="30" t="s">
        <v>70</v>
      </c>
      <c r="E13" s="27" t="s">
        <v>97</v>
      </c>
      <c r="F13" s="20" t="s">
        <v>16</v>
      </c>
      <c r="G13" s="20">
        <v>1</v>
      </c>
      <c r="H13" s="28">
        <v>10000</v>
      </c>
      <c r="I13" s="28">
        <v>2040</v>
      </c>
      <c r="J13" s="28">
        <f>G13*H13</f>
        <v>10000</v>
      </c>
      <c r="K13" s="28">
        <f>I13*G13</f>
        <v>2040</v>
      </c>
      <c r="L13" s="28">
        <f>K13+J13</f>
        <v>12040</v>
      </c>
      <c r="M13" s="28">
        <f>L13*21%+L13</f>
        <v>14568.4</v>
      </c>
      <c r="N13" s="77">
        <f>100*M13/M60</f>
        <v>1.5900164714613305</v>
      </c>
    </row>
    <row r="14" spans="2:14" ht="31.5">
      <c r="B14" s="63" t="s">
        <v>102</v>
      </c>
      <c r="C14" s="26" t="s">
        <v>89</v>
      </c>
      <c r="D14" s="30" t="s">
        <v>70</v>
      </c>
      <c r="E14" s="27" t="s">
        <v>98</v>
      </c>
      <c r="F14" s="20" t="s">
        <v>16</v>
      </c>
      <c r="G14" s="20">
        <v>1</v>
      </c>
      <c r="H14" s="28">
        <v>240</v>
      </c>
      <c r="I14" s="28">
        <v>6000</v>
      </c>
      <c r="J14" s="28">
        <f>G14*H14</f>
        <v>240</v>
      </c>
      <c r="K14" s="28">
        <f>I14*G14</f>
        <v>6000</v>
      </c>
      <c r="L14" s="28">
        <f>K14+J14</f>
        <v>6240</v>
      </c>
      <c r="M14" s="28">
        <f>L14*21%+L14</f>
        <v>7550.4</v>
      </c>
      <c r="N14" s="77">
        <f>100*M14/M60</f>
        <v>0.8240616928503905</v>
      </c>
    </row>
    <row r="15" spans="2:14" ht="15.75">
      <c r="B15" s="63" t="s">
        <v>103</v>
      </c>
      <c r="C15" s="26" t="s">
        <v>89</v>
      </c>
      <c r="D15" s="30" t="s">
        <v>70</v>
      </c>
      <c r="E15" s="27" t="s">
        <v>99</v>
      </c>
      <c r="F15" s="20" t="s">
        <v>105</v>
      </c>
      <c r="G15" s="20">
        <v>3</v>
      </c>
      <c r="H15" s="28">
        <v>420</v>
      </c>
      <c r="I15" s="28">
        <v>7800</v>
      </c>
      <c r="J15" s="28">
        <f>G15*H15</f>
        <v>1260</v>
      </c>
      <c r="K15" s="28">
        <f>I15*G15</f>
        <v>23400</v>
      </c>
      <c r="L15" s="28">
        <f>K15+J15</f>
        <v>24660</v>
      </c>
      <c r="M15" s="28">
        <f>L15*21%+L15</f>
        <v>29838.6</v>
      </c>
      <c r="N15" s="77">
        <f>100*M15/M60</f>
        <v>3.256628420783755</v>
      </c>
    </row>
    <row r="16" spans="2:14" ht="15.75">
      <c r="B16" s="63" t="s">
        <v>104</v>
      </c>
      <c r="C16" s="26" t="s">
        <v>89</v>
      </c>
      <c r="D16" s="30" t="s">
        <v>70</v>
      </c>
      <c r="E16" s="27" t="s">
        <v>100</v>
      </c>
      <c r="F16" s="20" t="s">
        <v>16</v>
      </c>
      <c r="G16" s="20">
        <v>1</v>
      </c>
      <c r="H16" s="28">
        <v>240</v>
      </c>
      <c r="I16" s="28">
        <v>3000</v>
      </c>
      <c r="J16" s="28">
        <f>G16*H16</f>
        <v>240</v>
      </c>
      <c r="K16" s="28">
        <f>I16*G16</f>
        <v>3000</v>
      </c>
      <c r="L16" s="28">
        <f>K16+J16</f>
        <v>3240</v>
      </c>
      <c r="M16" s="28">
        <f>L16*21%+L16</f>
        <v>3920.4</v>
      </c>
      <c r="N16" s="77">
        <f>100*M16/M60</f>
        <v>0.4278781866723182</v>
      </c>
    </row>
    <row r="17" spans="2:14" ht="15.75">
      <c r="B17" s="64"/>
      <c r="C17" s="20"/>
      <c r="D17" s="20"/>
      <c r="E17" s="31" t="s">
        <v>84</v>
      </c>
      <c r="F17" s="20"/>
      <c r="G17" s="20"/>
      <c r="H17" s="28"/>
      <c r="I17" s="28"/>
      <c r="J17" s="32">
        <f>SUM(J13:J16)</f>
        <v>11740</v>
      </c>
      <c r="K17" s="32">
        <f>SUM(K13:K16)</f>
        <v>34440</v>
      </c>
      <c r="L17" s="32">
        <f>SUM(L13:L16)</f>
        <v>46180</v>
      </c>
      <c r="M17" s="32">
        <f>SUM(M13:M16)</f>
        <v>55877.799999999996</v>
      </c>
      <c r="N17" s="72"/>
    </row>
    <row r="18" spans="2:14" s="7" customFormat="1" ht="6" customHeight="1">
      <c r="B18" s="64"/>
      <c r="C18" s="20"/>
      <c r="D18" s="20"/>
      <c r="E18" s="23"/>
      <c r="F18" s="20"/>
      <c r="G18" s="20"/>
      <c r="H18" s="28"/>
      <c r="I18" s="28"/>
      <c r="J18" s="28"/>
      <c r="K18" s="28"/>
      <c r="L18" s="28"/>
      <c r="M18" s="28"/>
      <c r="N18" s="76"/>
    </row>
    <row r="19" spans="2:14" s="6" customFormat="1" ht="12" customHeight="1">
      <c r="B19" s="60">
        <v>2</v>
      </c>
      <c r="C19" s="43"/>
      <c r="D19" s="43"/>
      <c r="E19" s="44" t="s">
        <v>15</v>
      </c>
      <c r="F19" s="45"/>
      <c r="G19" s="45"/>
      <c r="H19" s="48"/>
      <c r="I19" s="48"/>
      <c r="J19" s="48"/>
      <c r="K19" s="48"/>
      <c r="L19" s="48"/>
      <c r="M19" s="48"/>
      <c r="N19" s="75"/>
    </row>
    <row r="20" spans="2:14" ht="12.75" customHeight="1">
      <c r="B20" s="65" t="s">
        <v>10</v>
      </c>
      <c r="C20" s="49"/>
      <c r="D20" s="49"/>
      <c r="E20" s="50" t="s">
        <v>39</v>
      </c>
      <c r="F20" s="45"/>
      <c r="G20" s="45"/>
      <c r="H20" s="48"/>
      <c r="I20" s="48"/>
      <c r="J20" s="48"/>
      <c r="K20" s="48"/>
      <c r="L20" s="48"/>
      <c r="M20" s="48"/>
      <c r="N20" s="75"/>
    </row>
    <row r="21" spans="2:14" s="9" customFormat="1" ht="12.75" customHeight="1">
      <c r="B21" s="64" t="s">
        <v>35</v>
      </c>
      <c r="C21" s="20" t="s">
        <v>71</v>
      </c>
      <c r="D21" s="20" t="s">
        <v>70</v>
      </c>
      <c r="E21" s="23" t="s">
        <v>40</v>
      </c>
      <c r="F21" s="20" t="s">
        <v>6</v>
      </c>
      <c r="G21" s="20">
        <v>1</v>
      </c>
      <c r="H21" s="28">
        <v>9250</v>
      </c>
      <c r="I21" s="28">
        <v>4900</v>
      </c>
      <c r="J21" s="28">
        <f>H21*G21</f>
        <v>9250</v>
      </c>
      <c r="K21" s="28">
        <f>I21*G21</f>
        <v>4900</v>
      </c>
      <c r="L21" s="28">
        <f>K21+J21</f>
        <v>14150</v>
      </c>
      <c r="M21" s="28">
        <f aca="true" t="shared" si="0" ref="M21:M30">L21*21%+L21</f>
        <v>17121.5</v>
      </c>
      <c r="N21" s="77">
        <f>100*M21/M60</f>
        <v>1.8686655374732415</v>
      </c>
    </row>
    <row r="22" spans="2:14" s="9" customFormat="1" ht="12.75" customHeight="1">
      <c r="B22" s="64" t="s">
        <v>36</v>
      </c>
      <c r="C22" s="20" t="s">
        <v>71</v>
      </c>
      <c r="D22" s="20" t="s">
        <v>70</v>
      </c>
      <c r="E22" s="23" t="s">
        <v>41</v>
      </c>
      <c r="F22" s="20" t="s">
        <v>6</v>
      </c>
      <c r="G22" s="20">
        <v>2</v>
      </c>
      <c r="H22" s="28">
        <v>16840</v>
      </c>
      <c r="I22" s="28">
        <v>7900</v>
      </c>
      <c r="J22" s="28">
        <f>H22*G22</f>
        <v>33680</v>
      </c>
      <c r="K22" s="28">
        <f>I22*G22</f>
        <v>15800</v>
      </c>
      <c r="L22" s="28">
        <f>K22+J22</f>
        <v>49480</v>
      </c>
      <c r="M22" s="28">
        <f t="shared" si="0"/>
        <v>59870.8</v>
      </c>
      <c r="N22" s="77">
        <f>100*M22/M60</f>
        <v>6.5343866285636745</v>
      </c>
    </row>
    <row r="23" spans="2:14" s="9" customFormat="1" ht="12.75" customHeight="1">
      <c r="B23" s="64" t="s">
        <v>37</v>
      </c>
      <c r="C23" s="20" t="s">
        <v>71</v>
      </c>
      <c r="D23" s="20" t="s">
        <v>70</v>
      </c>
      <c r="E23" s="23" t="s">
        <v>42</v>
      </c>
      <c r="F23" s="20" t="s">
        <v>6</v>
      </c>
      <c r="G23" s="20">
        <v>2</v>
      </c>
      <c r="H23" s="28">
        <v>14120</v>
      </c>
      <c r="I23" s="28">
        <v>7500</v>
      </c>
      <c r="J23" s="28">
        <f>H23*G23</f>
        <v>28240</v>
      </c>
      <c r="K23" s="28">
        <f>I23*G23</f>
        <v>15000</v>
      </c>
      <c r="L23" s="28">
        <f>K23+J23</f>
        <v>43240</v>
      </c>
      <c r="M23" s="28">
        <f t="shared" si="0"/>
        <v>52320.4</v>
      </c>
      <c r="N23" s="77">
        <f>100*M23/M60</f>
        <v>5.710324935713284</v>
      </c>
    </row>
    <row r="24" spans="2:14" s="9" customFormat="1" ht="12.75" customHeight="1">
      <c r="B24" s="64" t="s">
        <v>38</v>
      </c>
      <c r="C24" s="20" t="s">
        <v>71</v>
      </c>
      <c r="D24" s="20" t="s">
        <v>70</v>
      </c>
      <c r="E24" s="23" t="s">
        <v>43</v>
      </c>
      <c r="F24" s="20" t="s">
        <v>6</v>
      </c>
      <c r="G24" s="20">
        <v>8</v>
      </c>
      <c r="H24" s="28">
        <v>15920</v>
      </c>
      <c r="I24" s="28">
        <v>7800</v>
      </c>
      <c r="J24" s="28">
        <f>H24*G24</f>
        <v>127360</v>
      </c>
      <c r="K24" s="28">
        <f>I24*G24</f>
        <v>62400</v>
      </c>
      <c r="L24" s="28">
        <f>K24+J24</f>
        <v>189760</v>
      </c>
      <c r="M24" s="28">
        <f t="shared" si="0"/>
        <v>229609.6</v>
      </c>
      <c r="N24" s="77">
        <f>100*M24/M60</f>
        <v>25.05992737745034</v>
      </c>
    </row>
    <row r="25" spans="2:14" s="9" customFormat="1" ht="12.75" customHeight="1">
      <c r="B25" s="65">
        <v>2.2</v>
      </c>
      <c r="C25" s="49"/>
      <c r="D25" s="49"/>
      <c r="E25" s="50" t="s">
        <v>51</v>
      </c>
      <c r="F25" s="45"/>
      <c r="G25" s="45"/>
      <c r="H25" s="48"/>
      <c r="I25" s="48"/>
      <c r="J25" s="48"/>
      <c r="K25" s="48"/>
      <c r="L25" s="48"/>
      <c r="M25" s="48"/>
      <c r="N25" s="75"/>
    </row>
    <row r="26" spans="2:14" s="9" customFormat="1" ht="12.75" customHeight="1">
      <c r="B26" s="64" t="s">
        <v>87</v>
      </c>
      <c r="C26" s="20" t="s">
        <v>89</v>
      </c>
      <c r="D26" s="20" t="s">
        <v>70</v>
      </c>
      <c r="E26" s="23" t="s">
        <v>88</v>
      </c>
      <c r="F26" s="20" t="s">
        <v>6</v>
      </c>
      <c r="G26" s="20">
        <v>1</v>
      </c>
      <c r="H26" s="28">
        <v>48800</v>
      </c>
      <c r="I26" s="28">
        <v>25440</v>
      </c>
      <c r="J26" s="28">
        <f>H26*G26</f>
        <v>48800</v>
      </c>
      <c r="K26" s="28">
        <f>I26*G26</f>
        <v>25440</v>
      </c>
      <c r="L26" s="28">
        <f>K26+J26</f>
        <v>74240</v>
      </c>
      <c r="M26" s="28">
        <f>L26*21%+L26</f>
        <v>89830.4</v>
      </c>
      <c r="N26" s="77">
        <f>100*M26/M60</f>
        <v>9.804221166220032</v>
      </c>
    </row>
    <row r="27" spans="2:14" s="9" customFormat="1" ht="12.75" customHeight="1">
      <c r="B27" s="64" t="s">
        <v>20</v>
      </c>
      <c r="C27" s="20" t="s">
        <v>78</v>
      </c>
      <c r="D27" s="20" t="s">
        <v>70</v>
      </c>
      <c r="E27" s="23" t="s">
        <v>52</v>
      </c>
      <c r="F27" s="20" t="s">
        <v>6</v>
      </c>
      <c r="G27" s="20">
        <v>1</v>
      </c>
      <c r="H27" s="28">
        <v>9416.76</v>
      </c>
      <c r="I27" s="28">
        <v>3740</v>
      </c>
      <c r="J27" s="28">
        <f>H27*G27</f>
        <v>9416.76</v>
      </c>
      <c r="K27" s="28">
        <f>I27*G27</f>
        <v>3740</v>
      </c>
      <c r="L27" s="28">
        <f>K27+J27</f>
        <v>13156.76</v>
      </c>
      <c r="M27" s="28">
        <f t="shared" si="0"/>
        <v>15919.6796</v>
      </c>
      <c r="N27" s="77">
        <f>100*M27/M60</f>
        <v>1.7374971022478052</v>
      </c>
    </row>
    <row r="28" spans="2:14" s="9" customFormat="1" ht="12.75" customHeight="1">
      <c r="B28" s="64" t="s">
        <v>21</v>
      </c>
      <c r="C28" s="20" t="s">
        <v>79</v>
      </c>
      <c r="D28" s="20" t="s">
        <v>70</v>
      </c>
      <c r="E28" s="23" t="s">
        <v>53</v>
      </c>
      <c r="F28" s="20" t="s">
        <v>6</v>
      </c>
      <c r="G28" s="20">
        <v>1</v>
      </c>
      <c r="H28" s="28">
        <v>9416.76</v>
      </c>
      <c r="I28" s="28">
        <v>3740</v>
      </c>
      <c r="J28" s="28">
        <f>H28*G28</f>
        <v>9416.76</v>
      </c>
      <c r="K28" s="28">
        <f>I28*G28</f>
        <v>3740</v>
      </c>
      <c r="L28" s="28">
        <f>K28+J28</f>
        <v>13156.76</v>
      </c>
      <c r="M28" s="28">
        <f t="shared" si="0"/>
        <v>15919.6796</v>
      </c>
      <c r="N28" s="77">
        <f>100*M28/M60</f>
        <v>1.7374971022478052</v>
      </c>
    </row>
    <row r="29" spans="2:14" s="9" customFormat="1" ht="12.75" customHeight="1">
      <c r="B29" s="64" t="s">
        <v>33</v>
      </c>
      <c r="C29" s="20" t="s">
        <v>80</v>
      </c>
      <c r="D29" s="20" t="s">
        <v>70</v>
      </c>
      <c r="E29" s="23" t="s">
        <v>54</v>
      </c>
      <c r="F29" s="20" t="s">
        <v>6</v>
      </c>
      <c r="G29" s="20">
        <v>4</v>
      </c>
      <c r="H29" s="28">
        <v>13298.33</v>
      </c>
      <c r="I29" s="28">
        <v>5800</v>
      </c>
      <c r="J29" s="28">
        <f>H29*G29</f>
        <v>53193.32</v>
      </c>
      <c r="K29" s="28">
        <f>I29*G29</f>
        <v>23200</v>
      </c>
      <c r="L29" s="28">
        <f>K29+J29</f>
        <v>76393.32</v>
      </c>
      <c r="M29" s="28">
        <f t="shared" si="0"/>
        <v>92435.91720000001</v>
      </c>
      <c r="N29" s="77">
        <f>100*M29/M60</f>
        <v>10.088591122061155</v>
      </c>
    </row>
    <row r="30" spans="2:14" s="9" customFormat="1" ht="12.75" customHeight="1">
      <c r="B30" s="64" t="s">
        <v>34</v>
      </c>
      <c r="C30" s="20" t="s">
        <v>81</v>
      </c>
      <c r="D30" s="20" t="s">
        <v>70</v>
      </c>
      <c r="E30" s="23" t="s">
        <v>55</v>
      </c>
      <c r="F30" s="20" t="s">
        <v>6</v>
      </c>
      <c r="G30" s="20">
        <v>1</v>
      </c>
      <c r="H30" s="28">
        <v>3726.42</v>
      </c>
      <c r="I30" s="28">
        <v>1880</v>
      </c>
      <c r="J30" s="28">
        <f>H30*G30</f>
        <v>3726.42</v>
      </c>
      <c r="K30" s="28">
        <f>I30*G30</f>
        <v>1880</v>
      </c>
      <c r="L30" s="28">
        <f>K30+J30</f>
        <v>5606.42</v>
      </c>
      <c r="M30" s="28">
        <f t="shared" si="0"/>
        <v>6783.7682</v>
      </c>
      <c r="N30" s="77">
        <f>100*M30/M60</f>
        <v>0.7403903775689563</v>
      </c>
    </row>
    <row r="31" spans="2:14" s="10" customFormat="1" ht="15.75">
      <c r="B31" s="64"/>
      <c r="C31" s="20"/>
      <c r="D31" s="20"/>
      <c r="E31" s="31" t="s">
        <v>27</v>
      </c>
      <c r="F31" s="20"/>
      <c r="G31" s="20"/>
      <c r="H31" s="28"/>
      <c r="I31" s="28"/>
      <c r="J31" s="32">
        <f>SUM(J21:J30)</f>
        <v>323083.26</v>
      </c>
      <c r="K31" s="32">
        <f>SUM(K21:K30)</f>
        <v>156100</v>
      </c>
      <c r="L31" s="32">
        <f>SUM(L21:L30)</f>
        <v>479183.26</v>
      </c>
      <c r="M31" s="32">
        <f>SUM(M21:M30)</f>
        <v>579811.7446000001</v>
      </c>
      <c r="N31" s="78"/>
    </row>
    <row r="32" spans="2:14" s="10" customFormat="1" ht="6" customHeight="1">
      <c r="B32" s="64"/>
      <c r="C32" s="20"/>
      <c r="D32" s="20"/>
      <c r="E32" s="31"/>
      <c r="F32" s="20"/>
      <c r="G32" s="20"/>
      <c r="H32" s="28"/>
      <c r="I32" s="28"/>
      <c r="J32" s="32"/>
      <c r="K32" s="32"/>
      <c r="L32" s="32"/>
      <c r="M32" s="34"/>
      <c r="N32" s="79"/>
    </row>
    <row r="33" spans="2:14" s="9" customFormat="1" ht="15.75">
      <c r="B33" s="65">
        <v>3</v>
      </c>
      <c r="C33" s="49"/>
      <c r="D33" s="49"/>
      <c r="E33" s="50" t="s">
        <v>30</v>
      </c>
      <c r="F33" s="49"/>
      <c r="G33" s="49"/>
      <c r="H33" s="51"/>
      <c r="I33" s="51"/>
      <c r="J33" s="51"/>
      <c r="K33" s="51"/>
      <c r="L33" s="51"/>
      <c r="M33" s="48"/>
      <c r="N33" s="75"/>
    </row>
    <row r="34" spans="2:14" s="11" customFormat="1" ht="15.75">
      <c r="B34" s="65" t="s">
        <v>22</v>
      </c>
      <c r="C34" s="49"/>
      <c r="D34" s="49"/>
      <c r="E34" s="53" t="s">
        <v>56</v>
      </c>
      <c r="F34" s="49"/>
      <c r="G34" s="45"/>
      <c r="H34" s="51"/>
      <c r="I34" s="51"/>
      <c r="J34" s="51"/>
      <c r="K34" s="51"/>
      <c r="L34" s="51"/>
      <c r="M34" s="51"/>
      <c r="N34" s="80"/>
    </row>
    <row r="35" spans="2:14" s="9" customFormat="1" ht="15.75">
      <c r="B35" s="64" t="s">
        <v>23</v>
      </c>
      <c r="C35" s="20" t="s">
        <v>86</v>
      </c>
      <c r="D35" s="20" t="s">
        <v>70</v>
      </c>
      <c r="E35" s="35" t="s">
        <v>57</v>
      </c>
      <c r="F35" s="20" t="s">
        <v>13</v>
      </c>
      <c r="G35" s="36">
        <v>1440</v>
      </c>
      <c r="H35" s="84">
        <v>8.42</v>
      </c>
      <c r="I35" s="28">
        <v>30</v>
      </c>
      <c r="J35" s="28">
        <f>H35*G35</f>
        <v>12124.8</v>
      </c>
      <c r="K35" s="28">
        <f>I35*G35</f>
        <v>43200</v>
      </c>
      <c r="L35" s="28">
        <f>K35+J35</f>
        <v>55324.8</v>
      </c>
      <c r="M35" s="28">
        <f>L35*21%+L35</f>
        <v>66943.008</v>
      </c>
      <c r="N35" s="77">
        <f>100*M35/M60</f>
        <v>7.3062577475335395</v>
      </c>
    </row>
    <row r="36" spans="2:14" s="9" customFormat="1" ht="47.25">
      <c r="B36" s="64" t="s">
        <v>24</v>
      </c>
      <c r="C36" s="20" t="s">
        <v>86</v>
      </c>
      <c r="D36" s="20" t="s">
        <v>70</v>
      </c>
      <c r="E36" s="35" t="s">
        <v>106</v>
      </c>
      <c r="F36" s="20" t="s">
        <v>13</v>
      </c>
      <c r="G36" s="36">
        <v>2660</v>
      </c>
      <c r="H36" s="84">
        <v>8.42</v>
      </c>
      <c r="I36" s="28">
        <v>30</v>
      </c>
      <c r="J36" s="28">
        <f>H36*G36</f>
        <v>22397.2</v>
      </c>
      <c r="K36" s="28">
        <f>I36*G36</f>
        <v>79800</v>
      </c>
      <c r="L36" s="28">
        <f>K36+J36</f>
        <v>102197.2</v>
      </c>
      <c r="M36" s="28">
        <f>L36*21%+L36</f>
        <v>123658.612</v>
      </c>
      <c r="N36" s="77">
        <f>100*M36/M60</f>
        <v>13.496281672527232</v>
      </c>
    </row>
    <row r="37" spans="2:14" s="9" customFormat="1" ht="31.5">
      <c r="B37" s="64" t="s">
        <v>25</v>
      </c>
      <c r="C37" s="20" t="s">
        <v>86</v>
      </c>
      <c r="D37" s="20" t="s">
        <v>70</v>
      </c>
      <c r="E37" s="35" t="s">
        <v>14</v>
      </c>
      <c r="F37" s="20" t="s">
        <v>16</v>
      </c>
      <c r="G37" s="20">
        <v>1</v>
      </c>
      <c r="H37" s="84">
        <v>4000</v>
      </c>
      <c r="I37" s="28">
        <v>2000</v>
      </c>
      <c r="J37" s="28">
        <f>H37*G37</f>
        <v>4000</v>
      </c>
      <c r="K37" s="28">
        <f>I37*G37</f>
        <v>2000</v>
      </c>
      <c r="L37" s="28">
        <f>K37+J37</f>
        <v>6000</v>
      </c>
      <c r="M37" s="28">
        <f>L37*21%+L37</f>
        <v>7260</v>
      </c>
      <c r="N37" s="77">
        <f>100*M37/M60</f>
        <v>0.7923670123561448</v>
      </c>
    </row>
    <row r="38" spans="2:14" s="10" customFormat="1" ht="40.5" customHeight="1">
      <c r="B38" s="64"/>
      <c r="C38" s="20"/>
      <c r="D38" s="20"/>
      <c r="E38" s="31" t="s">
        <v>32</v>
      </c>
      <c r="F38" s="20"/>
      <c r="G38" s="20"/>
      <c r="H38" s="28"/>
      <c r="I38" s="28"/>
      <c r="J38" s="32">
        <f>SUM(J35:J37)</f>
        <v>38522</v>
      </c>
      <c r="K38" s="32">
        <f>SUM(K35:K37)</f>
        <v>125000</v>
      </c>
      <c r="L38" s="32">
        <f>SUM(L35:L37)</f>
        <v>163522</v>
      </c>
      <c r="M38" s="32">
        <f>SUM(M35:M37)</f>
        <v>197861.62</v>
      </c>
      <c r="N38" s="79"/>
    </row>
    <row r="39" spans="2:14" s="10" customFormat="1" ht="6" customHeight="1">
      <c r="B39" s="64"/>
      <c r="C39" s="20"/>
      <c r="D39" s="20"/>
      <c r="E39" s="31"/>
      <c r="F39" s="20"/>
      <c r="G39" s="20"/>
      <c r="H39" s="28"/>
      <c r="I39" s="28"/>
      <c r="J39" s="32"/>
      <c r="K39" s="32"/>
      <c r="L39" s="32"/>
      <c r="M39" s="34"/>
      <c r="N39" s="79"/>
    </row>
    <row r="40" spans="2:14" s="9" customFormat="1" ht="30.75" customHeight="1">
      <c r="B40" s="65">
        <v>4</v>
      </c>
      <c r="C40" s="49"/>
      <c r="D40" s="49"/>
      <c r="E40" s="50" t="s">
        <v>26</v>
      </c>
      <c r="F40" s="45"/>
      <c r="G40" s="52"/>
      <c r="H40" s="48"/>
      <c r="I40" s="48"/>
      <c r="J40" s="48"/>
      <c r="K40" s="48"/>
      <c r="L40" s="48"/>
      <c r="M40" s="48"/>
      <c r="N40" s="75"/>
    </row>
    <row r="41" spans="2:14" s="12" customFormat="1" ht="30.75" customHeight="1">
      <c r="B41" s="65" t="s">
        <v>11</v>
      </c>
      <c r="C41" s="49"/>
      <c r="D41" s="49"/>
      <c r="E41" s="50" t="s">
        <v>39</v>
      </c>
      <c r="F41" s="49"/>
      <c r="G41" s="45"/>
      <c r="H41" s="51"/>
      <c r="I41" s="51"/>
      <c r="J41" s="51"/>
      <c r="K41" s="51"/>
      <c r="L41" s="54"/>
      <c r="M41" s="54"/>
      <c r="N41" s="81"/>
    </row>
    <row r="42" spans="2:14" s="12" customFormat="1" ht="31.5">
      <c r="B42" s="64" t="s">
        <v>19</v>
      </c>
      <c r="C42" s="20">
        <v>2803</v>
      </c>
      <c r="D42" s="20" t="s">
        <v>70</v>
      </c>
      <c r="E42" s="35" t="s">
        <v>44</v>
      </c>
      <c r="F42" s="20" t="s">
        <v>6</v>
      </c>
      <c r="G42" s="20">
        <v>16</v>
      </c>
      <c r="H42" s="28">
        <v>561.8</v>
      </c>
      <c r="I42" s="28">
        <v>240</v>
      </c>
      <c r="J42" s="28">
        <f>H42*G42</f>
        <v>8988.8</v>
      </c>
      <c r="K42" s="28">
        <f>I42*G42</f>
        <v>3840</v>
      </c>
      <c r="L42" s="28">
        <f>K42+J42</f>
        <v>12828.8</v>
      </c>
      <c r="M42" s="28">
        <f>L42*21%+L42</f>
        <v>15522.847999999998</v>
      </c>
      <c r="N42" s="77">
        <f>100*M42/M60</f>
        <v>1.6941863213524182</v>
      </c>
    </row>
    <row r="43" spans="2:14" s="12" customFormat="1" ht="31.5">
      <c r="B43" s="64" t="s">
        <v>12</v>
      </c>
      <c r="C43" s="20">
        <v>2803</v>
      </c>
      <c r="D43" s="20" t="s">
        <v>70</v>
      </c>
      <c r="E43" s="35" t="s">
        <v>45</v>
      </c>
      <c r="F43" s="20" t="s">
        <v>6</v>
      </c>
      <c r="G43" s="20">
        <v>1</v>
      </c>
      <c r="H43" s="28">
        <v>860</v>
      </c>
      <c r="I43" s="28">
        <v>300</v>
      </c>
      <c r="J43" s="28">
        <f>(H43*G43)+(H43*G43)*5%</f>
        <v>903</v>
      </c>
      <c r="K43" s="28">
        <f>I43*G43</f>
        <v>300</v>
      </c>
      <c r="L43" s="28">
        <f>K43+J43</f>
        <v>1203</v>
      </c>
      <c r="M43" s="28">
        <f>L43*21%+L43</f>
        <v>1455.63</v>
      </c>
      <c r="N43" s="77">
        <f>100*M43/M60</f>
        <v>0.15886958597740702</v>
      </c>
    </row>
    <row r="44" spans="2:14" s="12" customFormat="1" ht="31.5">
      <c r="B44" s="64" t="s">
        <v>29</v>
      </c>
      <c r="C44" s="20">
        <v>2803</v>
      </c>
      <c r="D44" s="20" t="s">
        <v>70</v>
      </c>
      <c r="E44" s="35" t="s">
        <v>47</v>
      </c>
      <c r="F44" s="20" t="s">
        <v>6</v>
      </c>
      <c r="G44" s="20">
        <v>2</v>
      </c>
      <c r="H44" s="28">
        <v>984</v>
      </c>
      <c r="I44" s="28">
        <v>300</v>
      </c>
      <c r="J44" s="28">
        <f>(H44*G44)+(H44*G44)*5%</f>
        <v>2066.4</v>
      </c>
      <c r="K44" s="28">
        <f>I44*G44</f>
        <v>600</v>
      </c>
      <c r="L44" s="28">
        <f>K44+J44</f>
        <v>2666.4</v>
      </c>
      <c r="M44" s="28">
        <f>L44*21%+L44</f>
        <v>3226.344</v>
      </c>
      <c r="N44" s="77">
        <f>100*M44/M60</f>
        <v>0.3521279002910708</v>
      </c>
    </row>
    <row r="45" spans="2:14" s="12" customFormat="1" ht="31.5">
      <c r="B45" s="64" t="s">
        <v>46</v>
      </c>
      <c r="C45" s="20">
        <v>2803</v>
      </c>
      <c r="D45" s="20" t="s">
        <v>70</v>
      </c>
      <c r="E45" s="35" t="s">
        <v>48</v>
      </c>
      <c r="F45" s="20" t="s">
        <v>6</v>
      </c>
      <c r="G45" s="20">
        <v>8</v>
      </c>
      <c r="H45" s="28">
        <v>1106</v>
      </c>
      <c r="I45" s="28">
        <v>300</v>
      </c>
      <c r="J45" s="28">
        <f>(H45*G45)+(H45*G45)*5%</f>
        <v>9290.4</v>
      </c>
      <c r="K45" s="28">
        <f>I45*G45</f>
        <v>2400</v>
      </c>
      <c r="L45" s="28">
        <f>K45+J45</f>
        <v>11690.4</v>
      </c>
      <c r="M45" s="28">
        <f>L45*21%+L45</f>
        <v>14145.384</v>
      </c>
      <c r="N45" s="77">
        <f>100*M45/M60</f>
        <v>1.5438478868747123</v>
      </c>
    </row>
    <row r="46" spans="2:14" s="12" customFormat="1" ht="31.5">
      <c r="B46" s="64" t="s">
        <v>49</v>
      </c>
      <c r="C46" s="20">
        <v>2803</v>
      </c>
      <c r="D46" s="20" t="s">
        <v>70</v>
      </c>
      <c r="E46" s="35" t="s">
        <v>50</v>
      </c>
      <c r="F46" s="20" t="s">
        <v>6</v>
      </c>
      <c r="G46" s="20">
        <v>1</v>
      </c>
      <c r="H46" s="28">
        <v>1460</v>
      </c>
      <c r="I46" s="28">
        <v>300</v>
      </c>
      <c r="J46" s="28">
        <f>(H46*G46)+(H46*G46)*5%</f>
        <v>1533</v>
      </c>
      <c r="K46" s="28">
        <f>I46*G46</f>
        <v>300</v>
      </c>
      <c r="L46" s="28">
        <f>K46+J46</f>
        <v>1833</v>
      </c>
      <c r="M46" s="28">
        <f>L46*21%+L46</f>
        <v>2217.93</v>
      </c>
      <c r="N46" s="77">
        <f>100*M46/M60</f>
        <v>0.2420681222748022</v>
      </c>
    </row>
    <row r="47" spans="2:14" s="10" customFormat="1" ht="15.75">
      <c r="B47" s="64"/>
      <c r="C47" s="20"/>
      <c r="D47" s="20"/>
      <c r="E47" s="31" t="s">
        <v>28</v>
      </c>
      <c r="F47" s="20"/>
      <c r="G47" s="20"/>
      <c r="H47" s="28"/>
      <c r="I47" s="28"/>
      <c r="J47" s="32">
        <f>SUM(J42:J46)</f>
        <v>22781.6</v>
      </c>
      <c r="K47" s="32">
        <f>SUM(K42:K46)</f>
        <v>7440</v>
      </c>
      <c r="L47" s="32">
        <f>SUM(L42:L46)</f>
        <v>30221.6</v>
      </c>
      <c r="M47" s="32">
        <f>SUM(M42:M46)</f>
        <v>36568.136</v>
      </c>
      <c r="N47" s="79"/>
    </row>
    <row r="48" spans="2:14" s="13" customFormat="1" ht="15.75">
      <c r="B48" s="65">
        <v>5</v>
      </c>
      <c r="C48" s="49"/>
      <c r="D48" s="49"/>
      <c r="E48" s="50" t="s">
        <v>90</v>
      </c>
      <c r="F48" s="45"/>
      <c r="G48" s="52"/>
      <c r="H48" s="48"/>
      <c r="I48" s="48"/>
      <c r="J48" s="48"/>
      <c r="K48" s="48"/>
      <c r="L48" s="48"/>
      <c r="M48" s="48"/>
      <c r="N48" s="75"/>
    </row>
    <row r="49" spans="2:14" s="13" customFormat="1" ht="31.5">
      <c r="B49" s="64" t="s">
        <v>92</v>
      </c>
      <c r="C49" s="20" t="s">
        <v>89</v>
      </c>
      <c r="D49" s="20" t="s">
        <v>70</v>
      </c>
      <c r="E49" s="23" t="s">
        <v>94</v>
      </c>
      <c r="F49" s="20" t="s">
        <v>16</v>
      </c>
      <c r="G49" s="20">
        <v>1</v>
      </c>
      <c r="H49" s="28">
        <v>12840</v>
      </c>
      <c r="I49" s="28">
        <v>3900</v>
      </c>
      <c r="J49" s="28">
        <f>(H49*G49)+(H49*G49)*5%</f>
        <v>13482</v>
      </c>
      <c r="K49" s="28">
        <f>I49*G49</f>
        <v>3900</v>
      </c>
      <c r="L49" s="28">
        <f>K49+J49</f>
        <v>17382</v>
      </c>
      <c r="M49" s="28">
        <f>L49*21%+L49</f>
        <v>21032.22</v>
      </c>
      <c r="N49" s="77">
        <f>100*M49/M60</f>
        <v>2.2954872347957513</v>
      </c>
    </row>
    <row r="50" spans="2:14" s="13" customFormat="1" ht="15.75">
      <c r="B50" s="64" t="s">
        <v>93</v>
      </c>
      <c r="C50" s="20" t="s">
        <v>89</v>
      </c>
      <c r="D50" s="20" t="s">
        <v>70</v>
      </c>
      <c r="E50" s="23" t="s">
        <v>95</v>
      </c>
      <c r="F50" s="20" t="s">
        <v>16</v>
      </c>
      <c r="G50" s="20">
        <v>8</v>
      </c>
      <c r="H50" s="28">
        <v>1920</v>
      </c>
      <c r="I50" s="28">
        <v>576</v>
      </c>
      <c r="J50" s="28">
        <f>(H50*G50)+(H50*G50)*5%</f>
        <v>16128</v>
      </c>
      <c r="K50" s="28">
        <f>I50*G50</f>
        <v>4608</v>
      </c>
      <c r="L50" s="28">
        <f>K50+J50</f>
        <v>20736</v>
      </c>
      <c r="M50" s="28">
        <f>L50*21%+L50</f>
        <v>25090.559999999998</v>
      </c>
      <c r="N50" s="77">
        <f>100*M50/M60</f>
        <v>2.7384203947028363</v>
      </c>
    </row>
    <row r="51" spans="2:14" s="13" customFormat="1" ht="15.75">
      <c r="B51" s="66"/>
      <c r="C51" s="37"/>
      <c r="D51" s="37"/>
      <c r="E51" s="31" t="s">
        <v>96</v>
      </c>
      <c r="F51" s="20"/>
      <c r="G51" s="20"/>
      <c r="H51" s="28"/>
      <c r="I51" s="28"/>
      <c r="J51" s="32">
        <f>SUM(J49:J50)</f>
        <v>29610</v>
      </c>
      <c r="K51" s="32">
        <f>SUM(K49:K50)</f>
        <v>8508</v>
      </c>
      <c r="L51" s="32">
        <f>SUM(L49:L50)</f>
        <v>38118</v>
      </c>
      <c r="M51" s="32">
        <f>SUM(M49:M50)</f>
        <v>46122.78</v>
      </c>
      <c r="N51" s="79"/>
    </row>
    <row r="52" spans="2:14" s="13" customFormat="1" ht="6" customHeight="1">
      <c r="B52" s="66"/>
      <c r="C52" s="37"/>
      <c r="D52" s="37"/>
      <c r="E52" s="23"/>
      <c r="F52" s="20"/>
      <c r="G52" s="20"/>
      <c r="H52" s="28"/>
      <c r="I52" s="28"/>
      <c r="J52" s="28"/>
      <c r="K52" s="28"/>
      <c r="L52" s="28"/>
      <c r="M52" s="34"/>
      <c r="N52" s="79"/>
    </row>
    <row r="53" spans="2:14" s="9" customFormat="1" ht="15.75">
      <c r="B53" s="65">
        <v>6</v>
      </c>
      <c r="C53" s="49"/>
      <c r="D53" s="49"/>
      <c r="E53" s="50" t="s">
        <v>18</v>
      </c>
      <c r="F53" s="45"/>
      <c r="G53" s="45"/>
      <c r="H53" s="48"/>
      <c r="I53" s="48"/>
      <c r="J53" s="51"/>
      <c r="K53" s="51"/>
      <c r="L53" s="51"/>
      <c r="M53" s="48"/>
      <c r="N53" s="82"/>
    </row>
    <row r="54" spans="2:14" s="9" customFormat="1" ht="12" customHeight="1">
      <c r="B54" s="39">
        <v>1</v>
      </c>
      <c r="C54" s="33"/>
      <c r="D54" s="33"/>
      <c r="E54" s="31" t="s">
        <v>85</v>
      </c>
      <c r="F54" s="33"/>
      <c r="G54" s="33"/>
      <c r="H54" s="32"/>
      <c r="I54" s="32"/>
      <c r="J54" s="32">
        <f>J17</f>
        <v>11740</v>
      </c>
      <c r="K54" s="32">
        <f>K17</f>
        <v>34440</v>
      </c>
      <c r="L54" s="32">
        <f>L17</f>
        <v>46180</v>
      </c>
      <c r="M54" s="32">
        <f>M17</f>
        <v>55877.799999999996</v>
      </c>
      <c r="N54" s="83">
        <f>100*M54/M60</f>
        <v>6.098584771767794</v>
      </c>
    </row>
    <row r="55" spans="2:14" s="9" customFormat="1" ht="12" customHeight="1">
      <c r="B55" s="39">
        <v>2</v>
      </c>
      <c r="C55" s="33"/>
      <c r="D55" s="33"/>
      <c r="E55" s="31" t="s">
        <v>17</v>
      </c>
      <c r="F55" s="33"/>
      <c r="G55" s="33"/>
      <c r="H55" s="32"/>
      <c r="I55" s="32"/>
      <c r="J55" s="32">
        <f>J31</f>
        <v>323083.26</v>
      </c>
      <c r="K55" s="32">
        <f>K31</f>
        <v>156100</v>
      </c>
      <c r="L55" s="32">
        <f>L31</f>
        <v>479183.26</v>
      </c>
      <c r="M55" s="32">
        <f>L55*21%+L55</f>
        <v>579811.7446</v>
      </c>
      <c r="N55" s="83">
        <f>100*M55/M60</f>
        <v>63.28150134954629</v>
      </c>
    </row>
    <row r="56" spans="2:14" s="9" customFormat="1" ht="15.75">
      <c r="B56" s="39">
        <v>3</v>
      </c>
      <c r="C56" s="33"/>
      <c r="D56" s="33"/>
      <c r="E56" s="31" t="s">
        <v>31</v>
      </c>
      <c r="F56" s="33"/>
      <c r="G56" s="33"/>
      <c r="H56" s="32"/>
      <c r="I56" s="32"/>
      <c r="J56" s="32">
        <f>J38</f>
        <v>38522</v>
      </c>
      <c r="K56" s="32">
        <f>K38</f>
        <v>125000</v>
      </c>
      <c r="L56" s="32">
        <f>L38</f>
        <v>163522</v>
      </c>
      <c r="M56" s="32">
        <f>L56*21%+L56</f>
        <v>197861.62</v>
      </c>
      <c r="N56" s="83">
        <f>100*M56/M60</f>
        <v>21.594906432416916</v>
      </c>
    </row>
    <row r="57" spans="2:14" s="9" customFormat="1" ht="15.75">
      <c r="B57" s="39">
        <v>4</v>
      </c>
      <c r="C57" s="33"/>
      <c r="D57" s="33"/>
      <c r="E57" s="31" t="s">
        <v>0</v>
      </c>
      <c r="F57" s="33"/>
      <c r="G57" s="33"/>
      <c r="H57" s="32"/>
      <c r="I57" s="32"/>
      <c r="J57" s="32">
        <f>J47</f>
        <v>22781.6</v>
      </c>
      <c r="K57" s="32">
        <f>K47</f>
        <v>7440</v>
      </c>
      <c r="L57" s="32">
        <f>L47</f>
        <v>30221.6</v>
      </c>
      <c r="M57" s="32">
        <f>L57*21%+L57</f>
        <v>36568.136</v>
      </c>
      <c r="N57" s="83">
        <f>100*M57/M60</f>
        <v>3.9910998167704106</v>
      </c>
    </row>
    <row r="58" spans="2:14" s="9" customFormat="1" ht="15.75">
      <c r="B58" s="39">
        <v>5</v>
      </c>
      <c r="C58" s="33"/>
      <c r="D58" s="33"/>
      <c r="E58" s="31" t="s">
        <v>91</v>
      </c>
      <c r="F58" s="33"/>
      <c r="G58" s="33"/>
      <c r="H58" s="32"/>
      <c r="I58" s="32"/>
      <c r="J58" s="32">
        <f>J51</f>
        <v>29610</v>
      </c>
      <c r="K58" s="32">
        <f>K51</f>
        <v>8508</v>
      </c>
      <c r="L58" s="32">
        <f>L51</f>
        <v>38118</v>
      </c>
      <c r="M58" s="32">
        <f>M51</f>
        <v>46122.78</v>
      </c>
      <c r="N58" s="83">
        <f>100*M58/M60</f>
        <v>5.033907629498588</v>
      </c>
    </row>
    <row r="59" spans="2:14" s="9" customFormat="1" ht="7.5" customHeight="1">
      <c r="B59" s="39"/>
      <c r="C59" s="33"/>
      <c r="D59" s="33"/>
      <c r="E59" s="31"/>
      <c r="F59" s="33"/>
      <c r="G59" s="33"/>
      <c r="H59" s="32"/>
      <c r="I59" s="32"/>
      <c r="J59" s="32"/>
      <c r="K59" s="32"/>
      <c r="L59" s="32"/>
      <c r="M59" s="32"/>
      <c r="N59" s="72"/>
    </row>
    <row r="60" spans="2:14" s="9" customFormat="1" ht="15" customHeight="1" thickBot="1">
      <c r="B60" s="67"/>
      <c r="C60" s="68"/>
      <c r="D60" s="68"/>
      <c r="E60" s="69" t="s">
        <v>1</v>
      </c>
      <c r="F60" s="68"/>
      <c r="G60" s="68"/>
      <c r="H60" s="70"/>
      <c r="I60" s="70"/>
      <c r="J60" s="71">
        <f>SUM(J54:J58)</f>
        <v>425736.86</v>
      </c>
      <c r="K60" s="71">
        <f>SUM(K54:K58)</f>
        <v>331488</v>
      </c>
      <c r="L60" s="71">
        <f>SUM(L54:L58)</f>
        <v>757224.86</v>
      </c>
      <c r="M60" s="71">
        <f>SUM(M54:M58)</f>
        <v>916242.0806</v>
      </c>
      <c r="N60" s="71">
        <f>SUM(N54:N58)</f>
        <v>100</v>
      </c>
    </row>
    <row r="61" spans="2:14" s="9" customFormat="1" ht="15.75">
      <c r="B61" s="14"/>
      <c r="C61" s="14"/>
      <c r="D61" s="14"/>
      <c r="E61" s="15"/>
      <c r="F61" s="14"/>
      <c r="G61" s="14"/>
      <c r="H61" s="16"/>
      <c r="I61" s="17"/>
      <c r="J61" s="17"/>
      <c r="K61" s="17"/>
      <c r="L61" s="17"/>
      <c r="N61" s="14"/>
    </row>
    <row r="62" spans="2:14" s="9" customFormat="1" ht="15.75">
      <c r="B62" s="14"/>
      <c r="C62" s="14"/>
      <c r="D62" s="14"/>
      <c r="E62" s="15"/>
      <c r="F62" s="14"/>
      <c r="G62" s="14"/>
      <c r="H62" s="16"/>
      <c r="I62" s="17"/>
      <c r="J62" s="17"/>
      <c r="K62" s="17"/>
      <c r="L62" s="17"/>
      <c r="N62" s="14"/>
    </row>
    <row r="63" spans="2:14" s="9" customFormat="1" ht="15.75">
      <c r="B63" s="14"/>
      <c r="C63" s="14"/>
      <c r="D63" s="14"/>
      <c r="E63" s="15"/>
      <c r="F63" s="14"/>
      <c r="G63" s="14"/>
      <c r="H63" s="16"/>
      <c r="I63" s="17"/>
      <c r="J63" s="17"/>
      <c r="K63" s="17"/>
      <c r="L63" s="17"/>
      <c r="N63" s="14"/>
    </row>
    <row r="64" spans="2:14" s="5" customFormat="1" ht="15.75">
      <c r="B64" s="2"/>
      <c r="C64" s="2"/>
      <c r="D64" s="2"/>
      <c r="E64" s="3"/>
      <c r="F64" s="2"/>
      <c r="G64" s="2"/>
      <c r="H64" s="4"/>
      <c r="M64" s="1"/>
      <c r="N64" s="2"/>
    </row>
    <row r="65" spans="2:14" s="5" customFormat="1" ht="15.75">
      <c r="B65" s="2"/>
      <c r="C65" s="2"/>
      <c r="D65" s="2"/>
      <c r="E65" s="3"/>
      <c r="F65" s="2"/>
      <c r="G65" s="2"/>
      <c r="H65" s="4"/>
      <c r="M65" s="85"/>
      <c r="N65" s="2"/>
    </row>
    <row r="66" spans="2:14" s="5" customFormat="1" ht="15.75">
      <c r="B66" s="2"/>
      <c r="C66" s="2"/>
      <c r="D66" s="2"/>
      <c r="E66" s="3"/>
      <c r="F66" s="2"/>
      <c r="G66" s="2"/>
      <c r="H66" s="4"/>
      <c r="M66" s="1"/>
      <c r="N66" s="2"/>
    </row>
    <row r="67" spans="2:14" s="5" customFormat="1" ht="15.75">
      <c r="B67" s="2"/>
      <c r="C67" s="2"/>
      <c r="D67" s="2"/>
      <c r="E67" s="3"/>
      <c r="F67" s="2"/>
      <c r="G67" s="2"/>
      <c r="H67" s="4"/>
      <c r="M67" s="1"/>
      <c r="N67" s="2"/>
    </row>
    <row r="68" spans="2:14" s="5" customFormat="1" ht="15.75">
      <c r="B68" s="2"/>
      <c r="C68" s="2"/>
      <c r="D68" s="2"/>
      <c r="E68" s="3"/>
      <c r="F68" s="2"/>
      <c r="G68" s="2"/>
      <c r="H68" s="4"/>
      <c r="M68" s="1"/>
      <c r="N68" s="2"/>
    </row>
    <row r="69" spans="2:14" s="5" customFormat="1" ht="15.75">
      <c r="B69" s="2"/>
      <c r="C69" s="2"/>
      <c r="D69" s="2"/>
      <c r="E69" s="3"/>
      <c r="F69" s="2"/>
      <c r="G69" s="2"/>
      <c r="H69" s="4"/>
      <c r="M69" s="1"/>
      <c r="N69" s="2"/>
    </row>
    <row r="70" spans="2:14" s="5" customFormat="1" ht="15.75">
      <c r="B70" s="2"/>
      <c r="C70" s="2"/>
      <c r="D70" s="2"/>
      <c r="E70" s="3"/>
      <c r="F70" s="2"/>
      <c r="G70" s="2"/>
      <c r="H70" s="4"/>
      <c r="M70" s="1"/>
      <c r="N70" s="2"/>
    </row>
    <row r="71" spans="2:14" s="5" customFormat="1" ht="15.75">
      <c r="B71" s="2"/>
      <c r="C71" s="2"/>
      <c r="D71" s="2"/>
      <c r="E71" s="3"/>
      <c r="F71" s="2"/>
      <c r="G71" s="2"/>
      <c r="H71" s="4"/>
      <c r="M71" s="1"/>
      <c r="N71" s="2"/>
    </row>
    <row r="72" spans="2:14" s="5" customFormat="1" ht="15.75">
      <c r="B72" s="2"/>
      <c r="C72" s="2"/>
      <c r="D72" s="2"/>
      <c r="E72" s="3"/>
      <c r="F72" s="2"/>
      <c r="G72" s="2"/>
      <c r="H72" s="4"/>
      <c r="M72" s="1"/>
      <c r="N72" s="2"/>
    </row>
    <row r="73" spans="2:14" s="5" customFormat="1" ht="15.75">
      <c r="B73" s="2"/>
      <c r="C73" s="2"/>
      <c r="D73" s="2"/>
      <c r="E73" s="3"/>
      <c r="F73" s="2"/>
      <c r="G73" s="2"/>
      <c r="H73" s="4"/>
      <c r="M73" s="1"/>
      <c r="N73" s="2"/>
    </row>
    <row r="74" spans="2:14" s="5" customFormat="1" ht="15.75">
      <c r="B74" s="2"/>
      <c r="C74" s="2"/>
      <c r="D74" s="2"/>
      <c r="E74" s="3"/>
      <c r="F74" s="2"/>
      <c r="G74" s="2"/>
      <c r="H74" s="4"/>
      <c r="M74" s="1"/>
      <c r="N74" s="2"/>
    </row>
    <row r="75" spans="2:14" s="5" customFormat="1" ht="15.75">
      <c r="B75" s="2"/>
      <c r="C75" s="2"/>
      <c r="D75" s="2"/>
      <c r="E75" s="3"/>
      <c r="F75" s="2"/>
      <c r="G75" s="2"/>
      <c r="H75" s="4"/>
      <c r="M75" s="1"/>
      <c r="N75" s="2"/>
    </row>
  </sheetData>
  <sheetProtection/>
  <mergeCells count="12">
    <mergeCell ref="B3:K3"/>
    <mergeCell ref="B4:N4"/>
    <mergeCell ref="H5:I5"/>
    <mergeCell ref="J5:K5"/>
    <mergeCell ref="C1:N1"/>
    <mergeCell ref="C2:N2"/>
    <mergeCell ref="B5:B6"/>
    <mergeCell ref="C5:C6"/>
    <mergeCell ref="D5:D6"/>
    <mergeCell ref="E5:E6"/>
    <mergeCell ref="F5:F6"/>
    <mergeCell ref="G5:G6"/>
  </mergeCells>
  <conditionalFormatting sqref="G5">
    <cfRule type="cellIs" priority="1" dxfId="0" operator="equal" stopIfTrue="1">
      <formula>0</formula>
    </cfRule>
  </conditionalFormatting>
  <printOptions horizontalCentered="1"/>
  <pageMargins left="0.7874015748031497" right="0.7874015748031497" top="0.3937007874015748" bottom="0.5905511811023623" header="0.2755905511811024" footer="0.31496062992125984"/>
  <pageSetup horizontalDpi="600" verticalDpi="600" orientation="portrait" paperSize="9" scale="6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Michelena Climatização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Rosito Michelena</dc:creator>
  <cp:keywords/>
  <dc:description/>
  <cp:lastModifiedBy>pccli</cp:lastModifiedBy>
  <cp:lastPrinted>2010-07-29T04:50:42Z</cp:lastPrinted>
  <dcterms:created xsi:type="dcterms:W3CDTF">2003-12-24T13:54:01Z</dcterms:created>
  <dcterms:modified xsi:type="dcterms:W3CDTF">2019-12-09T15:53:58Z</dcterms:modified>
  <cp:category/>
  <cp:version/>
  <cp:contentType/>
  <cp:contentStatus/>
</cp:coreProperties>
</file>