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rives compartilhados\PROINFRA - Manutenção\BACKUP\AAREGISTRO DE PREÇO MANUTENÇÃO\PREGÃO TELHADO 2023\"/>
    </mc:Choice>
  </mc:AlternateContent>
  <xr:revisionPtr revIDLastSave="0" documentId="13_ncr:1_{7FD332F3-AF41-4A2B-95B8-FD74990FFFC8}" xr6:coauthVersionLast="36" xr6:coauthVersionMax="36" xr10:uidLastSave="{00000000-0000-0000-0000-000000000000}"/>
  <bookViews>
    <workbookView xWindow="0" yWindow="0" windowWidth="13500" windowHeight="20610" xr2:uid="{00000000-000D-0000-FFFF-FFFF00000000}"/>
  </bookViews>
  <sheets>
    <sheet name="SANTA_MARIA" sheetId="1" r:id="rId1"/>
    <sheet name="CACHOEIRA_DO_SUL" sheetId="2" r:id="rId2"/>
    <sheet name="FREDERICO_E_PALMEIRA" sheetId="3" r:id="rId3"/>
  </sheets>
  <calcPr calcId="191029"/>
</workbook>
</file>

<file path=xl/calcChain.xml><?xml version="1.0" encoding="utf-8"?>
<calcChain xmlns="http://schemas.openxmlformats.org/spreadsheetml/2006/main">
  <c r="H73" i="3" l="1"/>
  <c r="H74" i="3"/>
  <c r="H75" i="3"/>
  <c r="H76" i="3"/>
  <c r="H77" i="3"/>
  <c r="H78" i="3"/>
  <c r="H72" i="3"/>
  <c r="H64" i="3"/>
  <c r="H65" i="3"/>
  <c r="H66" i="3"/>
  <c r="H67" i="3"/>
  <c r="H68" i="3"/>
  <c r="H69" i="3"/>
  <c r="H70" i="3"/>
  <c r="H63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40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23" i="3"/>
  <c r="H78" i="2"/>
  <c r="H77" i="2"/>
  <c r="H76" i="2"/>
  <c r="H75" i="2"/>
  <c r="H74" i="2"/>
  <c r="H73" i="2"/>
  <c r="H72" i="2"/>
  <c r="H70" i="2"/>
  <c r="H69" i="2"/>
  <c r="H68" i="2"/>
  <c r="H67" i="2"/>
  <c r="H66" i="2"/>
  <c r="H65" i="2"/>
  <c r="H64" i="2"/>
  <c r="H63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78" i="1"/>
  <c r="H77" i="1"/>
  <c r="H76" i="1"/>
  <c r="H75" i="1"/>
  <c r="H74" i="1"/>
  <c r="H73" i="1"/>
  <c r="H72" i="1"/>
  <c r="H70" i="1"/>
  <c r="H69" i="1"/>
  <c r="H68" i="1"/>
  <c r="H67" i="1"/>
  <c r="H66" i="1"/>
  <c r="H65" i="1"/>
  <c r="H64" i="1"/>
  <c r="H63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I78" i="3" l="1"/>
  <c r="I77" i="3"/>
  <c r="I76" i="3"/>
  <c r="I75" i="3"/>
  <c r="I74" i="3"/>
  <c r="I73" i="3"/>
  <c r="I72" i="3"/>
  <c r="I70" i="3"/>
  <c r="I69" i="3"/>
  <c r="I68" i="3"/>
  <c r="I67" i="3"/>
  <c r="I66" i="3"/>
  <c r="I65" i="3"/>
  <c r="I64" i="3"/>
  <c r="I63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H21" i="3"/>
  <c r="I21" i="3" s="1"/>
  <c r="H20" i="3"/>
  <c r="I20" i="3" s="1"/>
  <c r="H19" i="3"/>
  <c r="I19" i="3" s="1"/>
  <c r="H18" i="3"/>
  <c r="I18" i="3" s="1"/>
  <c r="H17" i="3"/>
  <c r="I17" i="3" s="1"/>
  <c r="H16" i="3"/>
  <c r="I16" i="3" s="1"/>
  <c r="H15" i="3"/>
  <c r="I15" i="3" s="1"/>
  <c r="H14" i="3"/>
  <c r="I14" i="3" s="1"/>
  <c r="H13" i="3"/>
  <c r="I13" i="3" s="1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H6" i="3"/>
  <c r="I6" i="3" s="1"/>
  <c r="I78" i="2"/>
  <c r="I77" i="2"/>
  <c r="I76" i="2"/>
  <c r="I75" i="2"/>
  <c r="I74" i="2"/>
  <c r="I73" i="2"/>
  <c r="I72" i="2"/>
  <c r="I70" i="2"/>
  <c r="I69" i="2"/>
  <c r="I68" i="2"/>
  <c r="I67" i="2"/>
  <c r="I66" i="2"/>
  <c r="I65" i="2"/>
  <c r="I64" i="2"/>
  <c r="I63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H6" i="2"/>
  <c r="I6" i="2" s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6" i="1"/>
  <c r="I71" i="3" l="1"/>
  <c r="I62" i="3"/>
  <c r="I39" i="3"/>
  <c r="I22" i="3"/>
  <c r="I62" i="2"/>
  <c r="I71" i="2"/>
  <c r="I5" i="2"/>
  <c r="I39" i="2"/>
  <c r="I22" i="2"/>
  <c r="I5" i="3"/>
  <c r="I73" i="1"/>
  <c r="I74" i="1"/>
  <c r="I75" i="1"/>
  <c r="I76" i="1"/>
  <c r="I77" i="1"/>
  <c r="I78" i="1"/>
  <c r="I72" i="1"/>
  <c r="I64" i="1"/>
  <c r="I65" i="1"/>
  <c r="I66" i="1"/>
  <c r="I67" i="1"/>
  <c r="I68" i="1"/>
  <c r="I69" i="1"/>
  <c r="I70" i="1"/>
  <c r="I63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40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23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6" i="1"/>
  <c r="H82" i="3" l="1"/>
  <c r="J18" i="3" s="1"/>
  <c r="H80" i="3"/>
  <c r="I39" i="1"/>
  <c r="I71" i="1"/>
  <c r="I62" i="1"/>
  <c r="I22" i="1"/>
  <c r="H82" i="2"/>
  <c r="H80" i="2"/>
  <c r="I5" i="1"/>
  <c r="J20" i="3" l="1"/>
  <c r="J50" i="3"/>
  <c r="J31" i="3"/>
  <c r="J21" i="3"/>
  <c r="J45" i="3"/>
  <c r="J41" i="3"/>
  <c r="J15" i="3"/>
  <c r="J64" i="3"/>
  <c r="J61" i="3"/>
  <c r="J27" i="3"/>
  <c r="J8" i="3"/>
  <c r="J30" i="3"/>
  <c r="J42" i="3"/>
  <c r="J65" i="3"/>
  <c r="J13" i="3"/>
  <c r="J6" i="3"/>
  <c r="J73" i="3"/>
  <c r="J26" i="3"/>
  <c r="J16" i="3"/>
  <c r="J14" i="3"/>
  <c r="J37" i="3"/>
  <c r="J60" i="3"/>
  <c r="J51" i="3"/>
  <c r="J67" i="3"/>
  <c r="J10" i="3"/>
  <c r="J59" i="3"/>
  <c r="J46" i="3"/>
  <c r="J28" i="3"/>
  <c r="J24" i="3"/>
  <c r="H81" i="3"/>
  <c r="J55" i="3"/>
  <c r="J75" i="3"/>
  <c r="J17" i="3"/>
  <c r="J11" i="3"/>
  <c r="J77" i="3"/>
  <c r="J35" i="3"/>
  <c r="J76" i="3"/>
  <c r="J49" i="3"/>
  <c r="J7" i="3"/>
  <c r="J66" i="3"/>
  <c r="J56" i="3"/>
  <c r="J32" i="3"/>
  <c r="J47" i="3"/>
  <c r="J78" i="3"/>
  <c r="J52" i="3"/>
  <c r="J36" i="3"/>
  <c r="J29" i="3"/>
  <c r="J69" i="3"/>
  <c r="J68" i="3"/>
  <c r="J40" i="3"/>
  <c r="J19" i="3"/>
  <c r="J72" i="3"/>
  <c r="J43" i="3"/>
  <c r="J33" i="3"/>
  <c r="J12" i="3"/>
  <c r="J53" i="3"/>
  <c r="J48" i="3"/>
  <c r="J44" i="3"/>
  <c r="J74" i="3"/>
  <c r="J23" i="3"/>
  <c r="J54" i="3"/>
  <c r="J25" i="3"/>
  <c r="J57" i="3"/>
  <c r="J38" i="3"/>
  <c r="J58" i="3"/>
  <c r="J34" i="3"/>
  <c r="J63" i="3"/>
  <c r="J9" i="3"/>
  <c r="J70" i="3"/>
  <c r="H82" i="1"/>
  <c r="H80" i="1"/>
  <c r="H81" i="2"/>
  <c r="J76" i="2"/>
  <c r="J68" i="2"/>
  <c r="J61" i="2"/>
  <c r="J45" i="2"/>
  <c r="J11" i="2"/>
  <c r="J29" i="2"/>
  <c r="J78" i="2"/>
  <c r="J60" i="2"/>
  <c r="J44" i="2"/>
  <c r="J10" i="2"/>
  <c r="J17" i="2"/>
  <c r="J46" i="2"/>
  <c r="J77" i="2"/>
  <c r="J59" i="2"/>
  <c r="J43" i="2"/>
  <c r="J26" i="2"/>
  <c r="J9" i="2"/>
  <c r="J51" i="2"/>
  <c r="J12" i="2"/>
  <c r="J72" i="2"/>
  <c r="J54" i="2"/>
  <c r="J20" i="2"/>
  <c r="J70" i="2"/>
  <c r="J53" i="2"/>
  <c r="J19" i="2"/>
  <c r="J69" i="2"/>
  <c r="J52" i="2"/>
  <c r="J35" i="2"/>
  <c r="J18" i="2"/>
  <c r="J34" i="2"/>
  <c r="J63" i="2"/>
  <c r="J13" i="2"/>
  <c r="J6" i="2"/>
  <c r="J15" i="2"/>
  <c r="J42" i="2"/>
  <c r="J21" i="2"/>
  <c r="J14" i="2"/>
  <c r="J24" i="2"/>
  <c r="J50" i="2"/>
  <c r="J28" i="2"/>
  <c r="J30" i="2"/>
  <c r="J31" i="2"/>
  <c r="J32" i="2"/>
  <c r="J23" i="2"/>
  <c r="J58" i="2"/>
  <c r="J36" i="2"/>
  <c r="J38" i="2"/>
  <c r="J40" i="2"/>
  <c r="J41" i="2"/>
  <c r="J65" i="2"/>
  <c r="J67" i="2"/>
  <c r="J37" i="2"/>
  <c r="J47" i="2"/>
  <c r="J48" i="2"/>
  <c r="J49" i="2"/>
  <c r="J8" i="2"/>
  <c r="J55" i="2"/>
  <c r="J56" i="2"/>
  <c r="J57" i="2"/>
  <c r="J16" i="2"/>
  <c r="J27" i="2"/>
  <c r="J64" i="2"/>
  <c r="J74" i="2"/>
  <c r="J66" i="2"/>
  <c r="J25" i="2"/>
  <c r="J73" i="2"/>
  <c r="J7" i="2"/>
  <c r="J75" i="2"/>
  <c r="J33" i="2"/>
  <c r="J71" i="3" l="1"/>
  <c r="J39" i="3"/>
  <c r="J62" i="3"/>
  <c r="J5" i="3"/>
  <c r="J22" i="3"/>
  <c r="J23" i="1"/>
  <c r="J31" i="1"/>
  <c r="J40" i="1"/>
  <c r="J48" i="1"/>
  <c r="J56" i="1"/>
  <c r="J65" i="1"/>
  <c r="J74" i="1"/>
  <c r="J32" i="1"/>
  <c r="J41" i="1"/>
  <c r="J49" i="1"/>
  <c r="J57" i="1"/>
  <c r="J66" i="1"/>
  <c r="J75" i="1"/>
  <c r="J33" i="1"/>
  <c r="J42" i="1"/>
  <c r="J50" i="1"/>
  <c r="J58" i="1"/>
  <c r="J67" i="1"/>
  <c r="J76" i="1"/>
  <c r="J26" i="1"/>
  <c r="J34" i="1"/>
  <c r="J43" i="1"/>
  <c r="J51" i="1"/>
  <c r="J59" i="1"/>
  <c r="J68" i="1"/>
  <c r="J35" i="1"/>
  <c r="J44" i="1"/>
  <c r="J52" i="1"/>
  <c r="J60" i="1"/>
  <c r="J69" i="1"/>
  <c r="J24" i="1"/>
  <c r="J25" i="1"/>
  <c r="J77" i="1"/>
  <c r="J28" i="1"/>
  <c r="J36" i="1"/>
  <c r="J45" i="1"/>
  <c r="J53" i="1"/>
  <c r="J61" i="1"/>
  <c r="J70" i="1"/>
  <c r="H81" i="1"/>
  <c r="J29" i="1"/>
  <c r="J37" i="1"/>
  <c r="J46" i="1"/>
  <c r="J54" i="1"/>
  <c r="J63" i="1"/>
  <c r="J72" i="1"/>
  <c r="J30" i="1"/>
  <c r="J38" i="1"/>
  <c r="J47" i="1"/>
  <c r="J55" i="1"/>
  <c r="J64" i="1"/>
  <c r="J73" i="1"/>
  <c r="J27" i="1"/>
  <c r="J78" i="1"/>
  <c r="J16" i="1"/>
  <c r="J20" i="1"/>
  <c r="J8" i="1"/>
  <c r="J12" i="1"/>
  <c r="J19" i="1"/>
  <c r="J15" i="1"/>
  <c r="J11" i="1"/>
  <c r="J7" i="1"/>
  <c r="J18" i="1"/>
  <c r="J6" i="1"/>
  <c r="J10" i="1"/>
  <c r="J14" i="1"/>
  <c r="J17" i="1"/>
  <c r="J21" i="1"/>
  <c r="J9" i="1"/>
  <c r="J13" i="1"/>
  <c r="J22" i="2"/>
  <c r="J71" i="2"/>
  <c r="J5" i="2"/>
  <c r="J39" i="2"/>
  <c r="J62" i="2"/>
  <c r="J71" i="1" l="1"/>
  <c r="J62" i="1"/>
  <c r="J39" i="1"/>
  <c r="J22" i="1"/>
  <c r="J5" i="1"/>
</calcChain>
</file>

<file path=xl/sharedStrings.xml><?xml version="1.0" encoding="utf-8"?>
<sst xmlns="http://schemas.openxmlformats.org/spreadsheetml/2006/main" count="1131" uniqueCount="247">
  <si>
    <t>Obra</t>
  </si>
  <si>
    <t>Bancos</t>
  </si>
  <si>
    <t>B.D.I.</t>
  </si>
  <si>
    <t>Encargos Sociais</t>
  </si>
  <si>
    <t>PREGAO MANUTENCAO TELHADO</t>
  </si>
  <si>
    <t xml:space="preserve">SINAPI - 06/2023 - Rio Grande do Sul
SBC - 07/2023 - Rio Grande do Sul
SICRO3 - 01/2023 - Rio Grande do Sul
SICRO2 - 11/2016 - Rio Grande do Sul
ORSE - 04/2023 - Sergipe
SEDOP - 05/2023 - Pará
SEINFRA - 027 - Ceará
SETOP - 01/2023 - Minas Gerais
IOPES - 04/2023 - Espírito Santo
SIURB - 01/2023 - São Paulo
SIURB INFRA - 01/2023 - São Paulo
SUDECAP - 04/2023 - Minas Gerais
CPOS/CDHU - 05/2023 - São Paulo
FDE - 04/2023 - São Paulo
AGESUL - 01/2023 - Mato Grosso do Sul
AGETOP CIVIL - 06/2023 - Goiás
AGETOP RODOVIARIA - 06/2023 - Goiás
CAEMA - 12/2019 - Maranhão
EMBASA - 01/2023 - Bahia
CAERN - 11/2022 - Rio Grande do Norte
COMPESA - 01/2023 - Pernambuco
EMOP - 03/2023 - Rio de Janeiro
DERPR - 02/2023 - Paraná
</t>
  </si>
  <si>
    <t>25,0%</t>
  </si>
  <si>
    <t>Não 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</si>
  <si>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</si>
  <si>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</si>
  <si>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</si>
  <si>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</si>
  <si>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</si>
  <si>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</si>
  <si>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</si>
  <si>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</si>
  <si>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</si>
  <si>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</si>
  <si>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</si>
  <si>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</si>
  <si>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REMOÇÕES E DESMONTAGENS</t>
  </si>
  <si>
    <t xml:space="preserve"> 1.1 </t>
  </si>
  <si>
    <t xml:space="preserve"> 97649 </t>
  </si>
  <si>
    <t>SINAPI</t>
  </si>
  <si>
    <t>REMOÇÃO DE TELHAS DE FIBROCIMENTO, METÁLICA E CERÂMICA, DE FORMA MECANIZADA, COM USO DE GUINDASTE, SEM REAPROVEITAMENTO. AF_12/2017</t>
  </si>
  <si>
    <t>m²</t>
  </si>
  <si>
    <t xml:space="preserve"> 1.2 </t>
  </si>
  <si>
    <t xml:space="preserve"> 97647 </t>
  </si>
  <si>
    <t>REMOÇÃO DE TELHAS, DE FIBROCIMENTO, METÁLICA E CERÂMICA, DE FORMA MANUAL, SEM REAPROVEITAMENTO. AF_12/2017</t>
  </si>
  <si>
    <t xml:space="preserve"> 1.3 </t>
  </si>
  <si>
    <t xml:space="preserve"> ED-48514 </t>
  </si>
  <si>
    <t>SETOP</t>
  </si>
  <si>
    <t>REMOÇÃO MANUAL DE TELHA CERÂMICA, COM REAPROVEITAMENTO, INCLUSIVE AFASTAMENTO E EMPILHAMENTO, EXCLUSIVE TRANSPORTE E RETIRADA DO MATERIAL REMOVIDO NÃO REAPROVEITÁVEL</t>
  </si>
  <si>
    <t xml:space="preserve"> 1.4 </t>
  </si>
  <si>
    <t xml:space="preserve"> ED-48512 </t>
  </si>
  <si>
    <t>REMOÇÃO MANUAL DE TELHA  EM FIBROCIMENTO, TIPO ONDULADA, COM REAPROVEITAMENTO, INCLUSIVE AFASTAMENTO E EMPILHAMENTO, EXCLUSIVE TRANSPORTE E RETIRADA DO MATERIAL REMOVIDO NÃO REAPROVEITÁVEL</t>
  </si>
  <si>
    <t xml:space="preserve"> 1.5 </t>
  </si>
  <si>
    <t xml:space="preserve"> ED-48510 </t>
  </si>
  <si>
    <t>REMOÇÃO MANUAL DE TELHA EM FIBROCIMENTO, TIPO CALHA ESTRUTURAL, COM REAPROVEITAMENTO, INCLUSIVE IÇAMENTO, AFASTAMENTO E EMPILHAMENTO, EXCLUSIVE TRANSPORTE E RETIRADA DO MATERIAL REMOVIDO NÃO REAPROVEITÁVEL</t>
  </si>
  <si>
    <t xml:space="preserve"> 1.6 </t>
  </si>
  <si>
    <t xml:space="preserve"> ED-48509 </t>
  </si>
  <si>
    <t>REMOÇÃO MANUAL DE TELHA METÁLICA OU PVC, COM REAPROVEITAMENTO, INCLUSIVE AFASTAMENTO E EMPILHAMENTO, EXCLUSIVE TRANSPORTE E RETIRADA DO MATERIAL REMOVIDO NÃO REAPROVEITÁVEL</t>
  </si>
  <si>
    <t xml:space="preserve"> 1.7 </t>
  </si>
  <si>
    <t xml:space="preserve"> CH50CZ </t>
  </si>
  <si>
    <t>Próprio</t>
  </si>
  <si>
    <t>Ref. SINAPI (97651) - REMOÇÃO DE TESOURAS DE MADEIRA, COM VÃO MENOR QUE 4M, DE FORMA MANUAL, SEM REAPROVEITAMENTO</t>
  </si>
  <si>
    <t>UN</t>
  </si>
  <si>
    <t xml:space="preserve"> 1.8 </t>
  </si>
  <si>
    <t xml:space="preserve"> CH50DA </t>
  </si>
  <si>
    <t>Ref. SINAPI (97653) - REMOÇÃO DE TESOURAS DE MADEIRA, COM VÃO MENOR QUE 4M, DE FORMA MECANIZADA, COM REAPROVEITAMENTO</t>
  </si>
  <si>
    <t xml:space="preserve"> 1.9 </t>
  </si>
  <si>
    <t xml:space="preserve"> CH50DB </t>
  </si>
  <si>
    <t>Ref. SINAPI (97656) - REMOÇÃO DE TESOURAS METÁLICAS, COM VÃO MENOR QUE 4M, DE FORMA MANUAL, SEM REAPROVEITAMENTO</t>
  </si>
  <si>
    <t xml:space="preserve"> 1.10 </t>
  </si>
  <si>
    <t xml:space="preserve"> CH50DC </t>
  </si>
  <si>
    <t>Ref. SINAPI (97658) - REMOÇÃO DE TESOURAS METÁLICAS, COM VÃO MENOR QUE 4M, DE FORMA MECANIZADA, COM REAPROVEITAMENTO</t>
  </si>
  <si>
    <t xml:space="preserve"> 1.11 </t>
  </si>
  <si>
    <t xml:space="preserve"> 72226 </t>
  </si>
  <si>
    <t>RETIRADA DE ESTRUTURA DE MADEIRA PONTALETEADA PARA TELHAS CERAMICAS OU DE VIDRO</t>
  </si>
  <si>
    <t xml:space="preserve"> 1.12 </t>
  </si>
  <si>
    <t xml:space="preserve"> 72227 </t>
  </si>
  <si>
    <t>RETIRADA DE ESTRUTURA DE MADEIRA PONTALETEADA PARA TELHAS ONDULADAS</t>
  </si>
  <si>
    <t xml:space="preserve"> 1.13 </t>
  </si>
  <si>
    <t xml:space="preserve"> 97650 </t>
  </si>
  <si>
    <t>REMOÇÃO DE TRAMA DE MADEIRA PARA COBERTURA, DE FORMA MANUAL, SEM REAPROVEITAMENTO. AF_12/2017</t>
  </si>
  <si>
    <t xml:space="preserve"> 1.14 </t>
  </si>
  <si>
    <t xml:space="preserve"> 97642 </t>
  </si>
  <si>
    <t>REMOÇÃO DE TRAMA METÁLICA OU DE MADEIRA PARA FORRO, DE FORMA MANUAL, SEM REAPROVEITAMENTO. AF_12/2017</t>
  </si>
  <si>
    <t xml:space="preserve"> 1.15 </t>
  </si>
  <si>
    <t xml:space="preserve"> 97655 </t>
  </si>
  <si>
    <t>REMOÇÃO DE TRAMA METÁLICA PARA COBERTURA, DE FORMA MANUAL, SEM REAPROVEITAMENTO. AF_12/2017</t>
  </si>
  <si>
    <t xml:space="preserve"> 1.16 </t>
  </si>
  <si>
    <t xml:space="preserve"> ED-48506 </t>
  </si>
  <si>
    <t>REMOÇÃO MANUAL DE RUFO METÁLICO, COM REAPROVEITAMENTO, INCLUSIVE AFASTAMENTO E EMPILHAMENTO, EXCLUSIVE TRANSPORTE E RETIRADA DO MATERIAL REMOVIDO NÃO REAPROVEITÁVEL</t>
  </si>
  <si>
    <t>m</t>
  </si>
  <si>
    <t xml:space="preserve"> 2 </t>
  </si>
  <si>
    <t>ESTRUTURAS</t>
  </si>
  <si>
    <t xml:space="preserve"> 2.1 </t>
  </si>
  <si>
    <t xml:space="preserve"> 100357 </t>
  </si>
  <si>
    <t>FABRICAÇÃO E INSTALAÇÃO DE MEIA TESOURA DE MADEIRA NÃO APARELHADA, COM VÃO DE 3 M, PARA TELHA CERÂMICA OU DE CONCRETO, INCLUSO IÇAMENTO. AF_07/2019</t>
  </si>
  <si>
    <t xml:space="preserve"> 2.2 </t>
  </si>
  <si>
    <t xml:space="preserve"> 100367 </t>
  </si>
  <si>
    <t>FABRICAÇÃO E INSTALAÇÃO DE MEIA TESOURA DE MADEIRA NÃO APARELHADA, COM VÃO DE 3 M, PARA TELHA ONDULADA DE FIBROCIMENTO, ALUMÍNIO, PLÁSTICA OU TERMOACÚSTICA, INCLUSO IÇAMENTO. AF_07/2019</t>
  </si>
  <si>
    <t xml:space="preserve"> 2.3 </t>
  </si>
  <si>
    <t xml:space="preserve"> 100358 </t>
  </si>
  <si>
    <t>FABRICAÇÃO E INSTALAÇÃO DE MEIA TESOURA DE MADEIRA NÃO APARELHADA, COM VÃO DE 4 M, PARA TELHA CERÂMICA OU DE CONCRETO, INCLUSO IÇAMENTO. AF_07/2019</t>
  </si>
  <si>
    <t xml:space="preserve"> 2.4 </t>
  </si>
  <si>
    <t xml:space="preserve"> 100368 </t>
  </si>
  <si>
    <t>FABRICAÇÃO E INSTALAÇÃO DE MEIA TESOURA DE MADEIRA NÃO APARELHADA, COM VÃO DE 4 M, PARA TELHA ONDULADA DE FIBROCIMENTO, ALUMÍNIO, PLÁSTICA OU TERMOACÚSTICA, INCLUSO IÇAMENTO. AF_07/2019</t>
  </si>
  <si>
    <t xml:space="preserve"> 2.5 </t>
  </si>
  <si>
    <t xml:space="preserve"> 92545 </t>
  </si>
  <si>
    <t>FABRICAÇÃO E INSTALAÇÃO DE TESOURA INTEIRA EM MADEIRA NÃO APARELHADA, VÃO DE 3 M, PARA TELHA CERÂMICA OU DE CONCRETO, INCLUSO IÇAMENTO. AF_07/2019</t>
  </si>
  <si>
    <t xml:space="preserve"> 2.6 </t>
  </si>
  <si>
    <t xml:space="preserve"> 2.7 </t>
  </si>
  <si>
    <t xml:space="preserve"> 92556 </t>
  </si>
  <si>
    <t>FABRICAÇÃO E INSTALAÇÃO DE TESOURA INTEIRA EM MADEIRA NÃO APARELHADA, VÃO DE 4 M, PARA TELHA ONDULADA DE FIBROCIMENTO, METÁLICA, PLÁSTICA OU TERMOACÚSTICA, INCLUSO IÇAMENTO. AF_07/2019</t>
  </si>
  <si>
    <t xml:space="preserve"> 2.8 </t>
  </si>
  <si>
    <t xml:space="preserve"> 92566 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</si>
  <si>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</si>
  <si>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 xml:space="preserve"> 2.9 </t>
  </si>
  <si>
    <t xml:space="preserve"> 92565 </t>
  </si>
  <si>
    <t>FABRICAÇÃO E INSTALAÇÃO DE ESTRUTURA PONTALETADA DE MADEIRA NÃO APARELHADA PARA TELHADOS COM ATÉ 2 ÁGUAS E PARA TELHA CERÂMICA OU DE CONCRETO, INCLUSO TRANSPORTE VERTICAL. AF_12/2015</t>
  </si>
  <si>
    <t xml:space="preserve"> 2.10 </t>
  </si>
  <si>
    <t xml:space="preserve"> 92567 </t>
  </si>
  <si>
    <t>FABRICAÇÃO E INSTALAÇÃO DE ESTRUTURA PONTALETADA DE MADEIRA NÃO APARELHADA PARA TELHADOS COM MAIS QUE 2 ÁGUAS E PARA TELHA CERÂMICA OU DE CONCRETO, INCLUSO TRANSPORTE VERTICAL. AF_12/2015</t>
  </si>
  <si>
    <t xml:space="preserve"> 2.11 </t>
  </si>
  <si>
    <t xml:space="preserve"> 92541 </t>
  </si>
  <si>
    <t>TRAMA DE MADEIRA COMPOSTA POR RIPAS, CAIBROS E TERÇAS PARA TELHADOS DE ATÉ 2 ÁGUAS PARA TELHA CERÂMICA CAPA-CANAL, INCLUSO TRANSPORTE VERTICAL. AF_07/2019</t>
  </si>
  <si>
    <t xml:space="preserve"> 2.12 </t>
  </si>
  <si>
    <t xml:space="preserve"> 92539 </t>
  </si>
  <si>
    <t>TRAMA DE MADEIRA COMPOSTA POR RIPAS, CAIBROS E TERÇAS PARA TELHADOS DE ATÉ 2 ÁGUAS PARA TELHA DE ENCAIXE DE CERÂMICA OU DE CONCRETO, INCLUSO TRANSPORTE VERTICAL. AF_07/2019</t>
  </si>
  <si>
    <t xml:space="preserve"> 2.13 </t>
  </si>
  <si>
    <t xml:space="preserve"> 92542 </t>
  </si>
  <si>
    <t>TRAMA DE MADEIRA COMPOSTA POR RIPAS, CAIBROS E TERÇAS PARA TELHADOS DE MAIS QUE 2 ÁGUAS PARA TELHA CERÂMICA CAPA-CANAL, INCLUSO TRANSPORTE VERTICAL. AF_07/2019</t>
  </si>
  <si>
    <t xml:space="preserve"> 2.14 </t>
  </si>
  <si>
    <t xml:space="preserve"> 92540 </t>
  </si>
  <si>
    <t>TRAMA DE MADEIRA COMPOSTA POR RIPAS, CAIBROS E TERÇAS PARA TELHADOS DE MAIS QUE 2 ÁGUAS PARA TELHA DE ENCAIXE DE CERÂMICA OU DE CONCRETO, INCLUSO TRANSPORTE VERTICAL. AF_07/2019</t>
  </si>
  <si>
    <t xml:space="preserve"> 2.15 </t>
  </si>
  <si>
    <t xml:space="preserve"> 92544 </t>
  </si>
  <si>
    <t>TRAMA DE MADEIRA COMPOSTA POR TERÇAS PARA TELHADOS DE ATÉ 2 ÁGUAS PARA TELHA ESTRUTURAL DE FIBROCIMENTO, INCLUSO TRANSPORTE VERTICAL. AF_07/2019</t>
  </si>
  <si>
    <t xml:space="preserve"> 2.16 </t>
  </si>
  <si>
    <t xml:space="preserve"> 92543 </t>
  </si>
  <si>
    <t>TRAMA DE MADEIRA COMPOSTA POR TERÇAS PARA TELHADOS DE ATÉ 2 ÁGUAS PARA TELHA ONDULADA DE FIBROCIMENTO, METÁLICA, PLÁSTICA OU TERMOACÚSTICA, INCLUSO TRANSPORTE VERTICAL. AF_07/2019</t>
  </si>
  <si>
    <t xml:space="preserve"> 3 </t>
  </si>
  <si>
    <t>COBERTURAS</t>
  </si>
  <si>
    <t xml:space="preserve"> 3.1 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</si>
  <si>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</si>
  <si>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</si>
  <si>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3.2 </t>
  </si>
  <si>
    <t xml:space="preserve"> 94207 </t>
  </si>
  <si>
    <t>TELHAMENTO COM TELHA ONDULADA DE FIBROCIMENTO E = 6 MM, COM RECOBRIMENTO LATERAL DE 1/4 DE ONDA PARA TELHADO COM INCLINAÇÃO MAIOR QUE 10°, COM ATÉ 2 ÁGUAS, INCLUSO IÇAMENTO. AF_07/2019</t>
  </si>
  <si>
    <t xml:space="preserve"> 3.3 </t>
  </si>
  <si>
    <t xml:space="preserve"> 94218 </t>
  </si>
  <si>
    <t>TELHAMENTO COM TELHA ESTRUTURAL DE FIBROCIMENTO E= 8 MM, COM ATÉ 2 ÁGUAS, INCLUSO IÇAMENTO. AF_07/2019_PS</t>
  </si>
  <si>
    <t xml:space="preserve"> 3.4 </t>
  </si>
  <si>
    <t xml:space="preserve"> MANUT.0708 </t>
  </si>
  <si>
    <t>Ref. SINAPI (94207) - TELHAMENTO COM TELHA ONDULADA DE FIBROCIMENTO E = 8 MM, COM RECOBRIMENTO LATERAL DE 1/4 DE ONDA PARA TELHADO COM INCLINAÇÃO MAIOR QUE 10°, COM ATÉ 2 ÁGUAS.</t>
  </si>
  <si>
    <t xml:space="preserve"> 3.5 </t>
  </si>
  <si>
    <t xml:space="preserve"> 94440 </t>
  </si>
  <si>
    <t>TELHAMENTO COM TELHA CERÂMICA DE ENCAIXE, TIPO FRANCESA, COM ATÉ 2 ÁGUAS, INCLUSO TRANSPORTE VERTICAL. AF_07/2019</t>
  </si>
  <si>
    <t xml:space="preserve"> 3.6 </t>
  </si>
  <si>
    <t xml:space="preserve"> 94441 </t>
  </si>
  <si>
    <t>TELHAMENTO COM TELHA CERÂMICA DE ENCAIXE, TIPO FRANCESA, COM MAIS DE 2 ÁGUAS, INCLUSO TRANSPORTE VERTICAL. AF_07/2019</t>
  </si>
  <si>
    <t xml:space="preserve"> 3.7 </t>
  </si>
  <si>
    <t xml:space="preserve"> CH50CX </t>
  </si>
  <si>
    <t>Ref. SINAPI (94441) - TELHAMENTO COM TELHA CERÂMICA DE ENCAIXE, TIPO FRANCESA, COM MAIS DE 2 ÁGUAS, INCLUSO TRANSPORTE VERTICAL, COM APROVEITAMENTO DE MATERIAL</t>
  </si>
  <si>
    <t xml:space="preserve"> 3.8 </t>
  </si>
  <si>
    <t xml:space="preserve"> 94201 </t>
  </si>
  <si>
    <t>TELHAMENTO COM TELHA CERÂMICA CAPA-CANAL, TIPO COLONIAL, COM ATÉ 2 ÁGUAS, INCLUSO TRANSPORTE VERTICAL. AF_07/2019</t>
  </si>
  <si>
    <t xml:space="preserve"> 3.9 </t>
  </si>
  <si>
    <t xml:space="preserve"> 94204 </t>
  </si>
  <si>
    <t>TELHAMENTO COM TELHA CERÂMICA CAPA-CANAL, TIPO COLONIAL, COM MAIS DE 2 ÁGUAS, INCLUSO TRANSPORTE VERTICAL. AF_07/2019</t>
  </si>
  <si>
    <t xml:space="preserve"> 3.10 </t>
  </si>
  <si>
    <t xml:space="preserve"> CH50CY </t>
  </si>
  <si>
    <t>Ref. SINAPI (94204) - TELHAMENTO COM TELHA CERÂMICA CAPA-CANAL, TIPO COLONIAL, COM MAIS DE 2 ÁGUAS, INCLUSO TRANSPORTE VERTICAL, COM APROVEITAMENTO DE MATERIAL</t>
  </si>
  <si>
    <t xml:space="preserve"> 3.11 </t>
  </si>
  <si>
    <t xml:space="preserve"> 94216 </t>
  </si>
  <si>
    <t>TELHAMENTO COM TELHA METÁLICA TERMOACÚSTICA E = 30 MM, COM ATÉ 2 ÁGUAS, INCLUSO IÇAMENTO. AF_07/2019</t>
  </si>
  <si>
    <t xml:space="preserve"> 3.12 </t>
  </si>
  <si>
    <t xml:space="preserve"> 94213 </t>
  </si>
  <si>
    <t>TELHAMENTO COM TELHA DE AÇO/ALUMÍNIO E = 0,5 MM, COM ATÉ 2 ÁGUAS, INCLUSO IÇAMENTO. AF_07/2019</t>
  </si>
  <si>
    <t xml:space="preserve"> 3.13 </t>
  </si>
  <si>
    <t xml:space="preserve"> 244 </t>
  </si>
  <si>
    <t>ORSE</t>
  </si>
  <si>
    <t>Telhamento com telha translúcida em fibra de vidro, ondulada, 2,44 x 0,50 m, esp=6mm, Fortlev ou similar</t>
  </si>
  <si>
    <t xml:space="preserve"> 3.14 </t>
  </si>
  <si>
    <t xml:space="preserve"> 060250 </t>
  </si>
  <si>
    <t>SIURB</t>
  </si>
  <si>
    <t>TELHAS EM POLICARBONATO ALVEOLAR 6MM COM ESTRUTURA METÁLICA GALVANIZADA INSTALADA</t>
  </si>
  <si>
    <t xml:space="preserve"> 3.15 </t>
  </si>
  <si>
    <t xml:space="preserve"> 94219 </t>
  </si>
  <si>
    <t>CUMEEIRA E ESPIGÃO PARA TELHA CERÂMICA EMBOÇADA COM ARGAMASSA TRAÇO 1:2:9 (CIMENTO, CAL E AREIA), PARA TELHADOS COM MAIS DE 2 ÁGUAS, INCLUSO TRANSPORTE VERTICAL. AF_07/2019</t>
  </si>
  <si>
    <t>M</t>
  </si>
  <si>
    <t xml:space="preserve"> 3.16 </t>
  </si>
  <si>
    <t xml:space="preserve"> 94220 </t>
  </si>
  <si>
    <t>CUMEEIRA E ESPIGÃO PARA TELHA DE CONCRETO EMBOÇADA COM ARGAMASSA TRAÇO 1:2:9 (CIMENTO, CAL E AREIA), PARA TELHADOS COM MAIS DE 2 ÁGUAS, INCLUSO TRANSPORTE VERTICAL. AF_07/2019</t>
  </si>
  <si>
    <t xml:space="preserve"> 3.17 </t>
  </si>
  <si>
    <t xml:space="preserve"> 94221 </t>
  </si>
  <si>
    <t>CUMEEIRA PARA TELHA CERÂMICA EMBOÇADA COM ARGAMASSA TRAÇO 1:2:9 (CIMENTO, CAL E AREIA) PARA TELHADOS COM ATÉ 2 ÁGUAS, INCLUSO TRANSPORTE VERTICAL. AF_07/2019</t>
  </si>
  <si>
    <t xml:space="preserve"> 3.18 </t>
  </si>
  <si>
    <t xml:space="preserve"> 94451 </t>
  </si>
  <si>
    <t>CUMEEIRA PARA TELHA DE FIBROCIMENTO ESTRUTURAL E = 6 MM, INCLUSO ACESSÓRIOS DE FIXAÇÃO E IÇAMENTO. AF_07/2019</t>
  </si>
  <si>
    <t xml:space="preserve"> 3.19 </t>
  </si>
  <si>
    <t xml:space="preserve"> 94223 </t>
  </si>
  <si>
    <t>CUMEEIRA PARA TELHA DE FIBROCIMENTO ONDULADA E = 6 MM, INCLUSO ACESSÓRIOS DE FIXAÇÃO E IÇAMENTO. AF_07/2019</t>
  </si>
  <si>
    <t xml:space="preserve"> 3.20 </t>
  </si>
  <si>
    <t xml:space="preserve"> 100325 </t>
  </si>
  <si>
    <t>CUMEEIRA SHED PARA TELHA ONDULADA DE FIBROCIMENTO, E = 6 MM, INCLUSO ACESSÓRIOS DE FIXAÇÃO E IÇAMENTO. AF_07/2019</t>
  </si>
  <si>
    <t xml:space="preserve"> 3.21 </t>
  </si>
  <si>
    <t xml:space="preserve"> ED-48402 </t>
  </si>
  <si>
    <t>COLOCAÇÃO DE CUMEEIRA GALVANIZADA TRAPEZOIDAL E = 0,50 MM, SIMPLES</t>
  </si>
  <si>
    <t xml:space="preserve"> 3.22 </t>
  </si>
  <si>
    <t xml:space="preserve"> 94226 </t>
  </si>
  <si>
    <t>SUBCOBERTURA COM MANTA PLÁSTICA REVESTIDA POR PELÍCULA DE ALUMÍNO, INCLUSO TRANSPORTE VERTICAL. AF_07/2019</t>
  </si>
  <si>
    <t xml:space="preserve"> 4 </t>
  </si>
  <si>
    <t>ACABAMENTOS</t>
  </si>
  <si>
    <t xml:space="preserve"> 4.1 </t>
  </si>
  <si>
    <t xml:space="preserve"> 101979 </t>
  </si>
  <si>
    <t>CHAPIM (RUFO CAPA) EM AÇO GALVANIZADO, CORTE 33. AF_11/2020</t>
  </si>
  <si>
    <t xml:space="preserve"> 4.2 </t>
  </si>
  <si>
    <t xml:space="preserve"> 94231 </t>
  </si>
  <si>
    <t>RUFO EM CHAPA DE AÇO GALVANIZADO NÚMERO 24, CORTE DE 25 CM, INCLUSO TRANSPORTE VERTICAL. AF_07/2019</t>
  </si>
  <si>
    <t xml:space="preserve"> 4.3 </t>
  </si>
  <si>
    <t xml:space="preserve"> 100435 </t>
  </si>
  <si>
    <t>RUFO EM FIBROCIMENTO PARA TELHA ONDULADA E = 6 MM, ABA DE 26 CM, INCLUSO TRANSPORTE VERTICAL, EXCETO CONTRARRUFO. AF_07/2019</t>
  </si>
  <si>
    <t xml:space="preserve"> 4.4 </t>
  </si>
  <si>
    <t xml:space="preserve"> 100434 </t>
  </si>
  <si>
    <t>CALHA DE BEIRAL, SEMICIRCULAR DE PVC, DIAMETRO 125 MM, INCLUINDO CABECEIRAS, EMENDAS, BOCAIS, SUPORTES E VEDAÇÕES, EXCLUINDO CONDUTORES, INCLUSO TRANSPORTE VERTICAL. AF_07/2019</t>
  </si>
  <si>
    <t xml:space="preserve"> 4.5 </t>
  </si>
  <si>
    <t xml:space="preserve"> 94229 </t>
  </si>
  <si>
    <t>CALHA EM CHAPA DE AÇO GALVANIZADO NÚMERO 24, DESENVOLVIMENTO DE 100 CM, INCLUSO TRANSPORTE VERTICAL. AF_07/2019</t>
  </si>
  <si>
    <t xml:space="preserve"> 4.6 </t>
  </si>
  <si>
    <t xml:space="preserve"> 94227 </t>
  </si>
  <si>
    <t>CALHA EM CHAPA DE AÇO GALVANIZADO NÚMERO 24, DESENVOLVIMENTO DE 33 CM, INCLUSO TRANSPORTE VERTICAL. AF_07/2019</t>
  </si>
  <si>
    <t xml:space="preserve"> 4.7 </t>
  </si>
  <si>
    <t xml:space="preserve"> 94228 </t>
  </si>
  <si>
    <t>CALHA EM CHAPA DE AÇO GALVANIZADO NÚMERO 24, DESENVOLVIMENTO DE 50 CM, INCLUSO TRANSPORTE VERTICAL. AF_07/2019</t>
  </si>
  <si>
    <t xml:space="preserve"> 4.8 </t>
  </si>
  <si>
    <t xml:space="preserve"> 84093 </t>
  </si>
  <si>
    <t>TABEIRA DE MADEIRA LEI, 1A QUALIDADE, 2,5X30,0CM PARA BEIRAL DE TELHADO</t>
  </si>
  <si>
    <t xml:space="preserve"> 5 </t>
  </si>
  <si>
    <t>IMPERMEABILIZAÇÕES</t>
  </si>
  <si>
    <t xml:space="preserve"> 5.1 </t>
  </si>
  <si>
    <t xml:space="preserve"> 98555 </t>
  </si>
  <si>
    <t>IMPERMEABILIZAÇÃO DE SUPERFÍCIE COM ARGAMASSA POLIMÉRICA / MEMBRANA ACRÍLICA, 3 DEMÃOS. AF_06/2018</t>
  </si>
  <si>
    <t xml:space="preserve"> 5.2 </t>
  </si>
  <si>
    <t xml:space="preserve"> 98556 </t>
  </si>
  <si>
    <t>IMPERMEABILIZAÇÃO DE SUPERFÍCIE COM ARGAMASSA POLIMÉRICA / MEMBRANA ACRÍLICA, 4 DEMÃOS, REFORÇADA COM VÉU DE POLIÉSTER (MAV). AF_06/2018</t>
  </si>
  <si>
    <t xml:space="preserve"> 5.3 </t>
  </si>
  <si>
    <t xml:space="preserve"> 98557 </t>
  </si>
  <si>
    <t>IMPERMEABILIZAÇÃO DE SUPERFÍCIE COM EMULSÃO ASFÁLTICA, 2 DEMÃOS AF_06/2018</t>
  </si>
  <si>
    <t xml:space="preserve"> 5.4 </t>
  </si>
  <si>
    <t>IMPERMEABILIZAÇÃO DE SUPERFÍCIE COM MANTA ASFÁLTICA, DUAS CAMADAS, INCLUSIVE APLICAÇÃO DE PRIMER ASFÁLTICO, E=3MM E E=4MM. AF_06/2018</t>
  </si>
  <si>
    <t xml:space="preserve"> 5.5 </t>
  </si>
  <si>
    <t xml:space="preserve"> 98546 </t>
  </si>
  <si>
    <t>IMPERMEABILIZAÇÃO DE SUPERFÍCIE COM MANTA ASFÁLTICA, UMA CAMADA, INCLUSIVE APLICAÇÃO DE PRIMER ASFÁLTICO, E=3MM. AF_06/2018</t>
  </si>
  <si>
    <t xml:space="preserve"> 5.6 </t>
  </si>
  <si>
    <t xml:space="preserve"> 98553 </t>
  </si>
  <si>
    <t>IMPERMEABILIZAÇÃO DE SUPERFÍCIE COM MEMBRANA À BASE DE POLIURETANO, 2 DEMÃOS. AF_06/2018</t>
  </si>
  <si>
    <t xml:space="preserve"> 5.7 </t>
  </si>
  <si>
    <t xml:space="preserve"> 98554 </t>
  </si>
  <si>
    <t>IMPERMEABILIZAÇÃO DE SUPERFÍCIE COM MEMBRANA À BASE DE RESINA ACRÍLICA, 3 DEMÃOS. AF_06/2018</t>
  </si>
  <si>
    <t>Total sem BDI</t>
  </si>
  <si>
    <t>Total do BDI</t>
  </si>
  <si>
    <t>Total Geral</t>
  </si>
  <si>
    <t>_______________________________________________________________
   Eng. Civil Rodrigo Santos
Coordenadoria de Manutenção</t>
  </si>
  <si>
    <t>SINAPI - 09/2023 - Rio Grande do Sul
SBC - 11/2023 - Rio Grande do Sul
SICRO3 - 07/2023 - Rio Grande do Sul
SICRO2 - 11/2016 - Rio Grande do Sul
ORSE - 09/2023 - Sergipe
SEDOP - 10/2023 - Pará
SEINFRA - 028 - Ceará
SETOP - 08/2023 - Minas Gerais
IOPES - 08/2023 - Espírito Santo
SIURB - 07/2023 - São Paulo
SIURB INFRA - 07/2023 - São Paulo
SUDECAP - 07/2023 - Minas Gerais
CPOS/CDHU - 08/2023 - São Paulo
FDE - 07/2023 - São Paulo
AGESUL - 06/2023 - Mato Grosso do Sul
AGETOP CIVIL - 08/2023 - Goiás
AGETOP RODOVIARIA - 08/2023 - Goiás
CAEMA - 12/2019 - Maranhão
EMBASA - 05/2023 - Bahia
CAERN - 05/2023 - Rio Grande do Norte
COMPESA - 01/2023 - Pernambuco
EMOP - 09/2023 - Rio de Janeiro
DERPR - 02/2023 - Paraná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</si>
</sst>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&quot;R$&quot;\ #,##0.00"/>
  </numFmts>
  <fonts count="20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35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0" fontId="8" fillId="9" borderId="6" xfId="0" applyFont="1" applyFill="1" applyBorder="1" applyAlignment="1">
      <alignment horizontal="left" vertical="top" wrapText="1"/>
    </xf>
    <xf numFmtId="0" fontId="9" fillId="10" borderId="7" xfId="0" applyFont="1" applyFill="1" applyBorder="1" applyAlignment="1">
      <alignment horizontal="center" vertical="top" wrapText="1"/>
    </xf>
    <xf numFmtId="0" fontId="10" fillId="11" borderId="8" xfId="0" applyFont="1" applyFill="1" applyBorder="1" applyAlignment="1">
      <alignment horizontal="right" vertical="top" wrapText="1"/>
    </xf>
    <xf numFmtId="4" fontId="11" fillId="12" borderId="9" xfId="0" applyNumberFormat="1" applyFont="1" applyFill="1" applyBorder="1" applyAlignment="1">
      <alignment horizontal="right" vertical="top" wrapText="1"/>
    </xf>
    <xf numFmtId="164" fontId="12" fillId="13" borderId="10" xfId="0" applyNumberFormat="1" applyFont="1" applyFill="1" applyBorder="1" applyAlignment="1">
      <alignment horizontal="right" vertical="top" wrapText="1"/>
    </xf>
    <xf numFmtId="0" fontId="13" fillId="14" borderId="0" xfId="0" applyFont="1" applyFill="1" applyAlignment="1">
      <alignment horizontal="left" vertical="top" wrapText="1"/>
    </xf>
    <xf numFmtId="0" fontId="14" fillId="15" borderId="0" xfId="0" applyFont="1" applyFill="1" applyAlignment="1">
      <alignment horizontal="center" vertical="top" wrapText="1"/>
    </xf>
    <xf numFmtId="0" fontId="15" fillId="16" borderId="0" xfId="0" applyFont="1" applyFill="1" applyAlignment="1">
      <alignment horizontal="right" vertical="top" wrapText="1"/>
    </xf>
    <xf numFmtId="0" fontId="17" fillId="17" borderId="0" xfId="0" applyFont="1" applyFill="1" applyAlignment="1">
      <alignment horizontal="left" vertical="top" wrapText="1"/>
    </xf>
    <xf numFmtId="0" fontId="18" fillId="18" borderId="0" xfId="0" applyFont="1" applyFill="1" applyAlignment="1">
      <alignment horizontal="center" vertical="top" wrapText="1"/>
    </xf>
    <xf numFmtId="0" fontId="15" fillId="16" borderId="0" xfId="0" applyFont="1" applyFill="1" applyAlignment="1">
      <alignment horizontal="right" vertical="top" wrapText="1"/>
    </xf>
    <xf numFmtId="0" fontId="13" fillId="14" borderId="0" xfId="0" applyFont="1" applyFill="1" applyAlignment="1">
      <alignment horizontal="left" vertical="top" wrapText="1"/>
    </xf>
    <xf numFmtId="0" fontId="0" fillId="0" borderId="0" xfId="0"/>
    <xf numFmtId="0" fontId="1" fillId="2" borderId="0" xfId="0" applyFont="1" applyFill="1" applyAlignment="1">
      <alignment horizontal="left" vertical="top" wrapText="1"/>
    </xf>
    <xf numFmtId="165" fontId="6" fillId="7" borderId="4" xfId="0" applyNumberFormat="1" applyFont="1" applyFill="1" applyBorder="1" applyAlignment="1">
      <alignment horizontal="right" vertical="top" wrapText="1"/>
    </xf>
    <xf numFmtId="10" fontId="6" fillId="7" borderId="4" xfId="1" applyNumberFormat="1" applyFont="1" applyFill="1" applyBorder="1" applyAlignment="1">
      <alignment horizontal="right" vertical="top" wrapText="1"/>
    </xf>
    <xf numFmtId="0" fontId="15" fillId="16" borderId="0" xfId="0" applyFont="1" applyFill="1" applyAlignment="1">
      <alignment horizontal="right" vertical="top" wrapText="1"/>
    </xf>
    <xf numFmtId="0" fontId="13" fillId="14" borderId="0" xfId="0" applyFont="1" applyFill="1" applyAlignment="1">
      <alignment horizontal="left" vertical="top" wrapText="1"/>
    </xf>
    <xf numFmtId="4" fontId="16" fillId="0" borderId="0" xfId="0" applyNumberFormat="1" applyFont="1" applyFill="1" applyAlignment="1">
      <alignment horizontal="right" vertical="top" wrapText="1"/>
    </xf>
    <xf numFmtId="0" fontId="15" fillId="0" borderId="0" xfId="0" applyFont="1" applyFill="1" applyAlignment="1">
      <alignment horizontal="right" vertical="top" wrapText="1"/>
    </xf>
    <xf numFmtId="0" fontId="17" fillId="18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  <xf numFmtId="4" fontId="16" fillId="19" borderId="0" xfId="0" applyNumberFormat="1" applyFont="1" applyFill="1" applyAlignment="1">
      <alignment horizontal="right" vertical="top" wrapText="1"/>
    </xf>
    <xf numFmtId="0" fontId="15" fillId="19" borderId="0" xfId="0" applyFont="1" applyFill="1" applyAlignment="1">
      <alignment horizontal="right" vertical="top" wrapText="1"/>
    </xf>
    <xf numFmtId="4" fontId="8" fillId="13" borderId="10" xfId="0" applyNumberFormat="1" applyFont="1" applyFill="1" applyBorder="1" applyAlignment="1">
      <alignment horizontal="right" vertical="top" wrapText="1"/>
    </xf>
    <xf numFmtId="0" fontId="6" fillId="8" borderId="10" xfId="0" applyFont="1" applyFill="1" applyBorder="1" applyAlignment="1">
      <alignment horizontal="left" vertical="top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4"/>
  <sheetViews>
    <sheetView tabSelected="1" showOutlineSymbols="0" showWhiteSpace="0" zoomScale="85" zoomScaleNormal="85" workbookViewId="0">
      <selection activeCell="A84" sqref="A1:J84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x14ac:dyDescent="0.2">
      <c r="A1" s="1"/>
      <c r="B1" s="1"/>
      <c r="C1" s="1"/>
      <c r="D1" s="1" t="s">
        <v>0</v>
      </c>
      <c r="E1" s="30" t="s">
        <v>1</v>
      </c>
      <c r="F1" s="30"/>
      <c r="G1" s="30" t="s">
        <v>2</v>
      </c>
      <c r="H1" s="30"/>
      <c r="I1" s="30" t="s">
        <v>3</v>
      </c>
      <c r="J1" s="30"/>
    </row>
    <row r="2" spans="1:10" ht="80.099999999999994" customHeight="1" x14ac:dyDescent="0.2">
      <c r="A2" s="12"/>
      <c r="B2" s="12"/>
      <c r="C2" s="12"/>
      <c r="D2" s="12" t="s">
        <v>4</v>
      </c>
      <c r="E2" s="24" t="s">
        <v>246</v>
      </c>
      <c r="F2" s="24"/>
      <c r="G2" s="24" t="s">
        <v>6</v>
      </c>
      <c r="H2" s="24"/>
      <c r="I2" s="24" t="s">
        <v>7</v>
      </c>
      <c r="J2" s="24"/>
    </row>
    <row r="3" spans="1:10" ht="15" x14ac:dyDescent="0.25">
      <c r="A3" s="29" t="s">
        <v>8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30" customHeight="1" x14ac:dyDescent="0.2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4" t="s">
        <v>18</v>
      </c>
    </row>
    <row r="5" spans="1:10" ht="24" customHeight="1" x14ac:dyDescent="0.2">
      <c r="A5" s="5" t="s">
        <v>19</v>
      </c>
      <c r="B5" s="5"/>
      <c r="C5" s="5"/>
      <c r="D5" s="5" t="s">
        <v>20</v>
      </c>
      <c r="E5" s="5"/>
      <c r="F5" s="6"/>
      <c r="G5" s="34"/>
      <c r="H5" s="5"/>
      <c r="I5" s="21">
        <f>SUM(I6:I21)</f>
        <v>71180.299999999988</v>
      </c>
      <c r="J5" s="22">
        <f>SUM(J6:J21)</f>
        <v>7.3846632354098385E-2</v>
      </c>
    </row>
    <row r="6" spans="1:10" ht="39" customHeight="1" x14ac:dyDescent="0.2">
      <c r="A6" s="7" t="s">
        <v>21</v>
      </c>
      <c r="B6" s="9" t="s">
        <v>22</v>
      </c>
      <c r="C6" s="7" t="s">
        <v>23</v>
      </c>
      <c r="D6" s="7" t="s">
        <v>24</v>
      </c>
      <c r="E6" s="8" t="s">
        <v>25</v>
      </c>
      <c r="F6" s="9">
        <v>200</v>
      </c>
      <c r="G6" s="33">
        <v>4.51</v>
      </c>
      <c r="H6" s="10">
        <f>ROUND(G6*(1+$G$2),2)</f>
        <v>5.64</v>
      </c>
      <c r="I6" s="10">
        <f>H6*F6</f>
        <v>1128</v>
      </c>
      <c r="J6" s="11">
        <f>I6/$H$82</f>
        <v>1.1702535855485717E-3</v>
      </c>
    </row>
    <row r="7" spans="1:10" ht="39" customHeight="1" x14ac:dyDescent="0.2">
      <c r="A7" s="7" t="s">
        <v>26</v>
      </c>
      <c r="B7" s="9" t="s">
        <v>27</v>
      </c>
      <c r="C7" s="7" t="s">
        <v>23</v>
      </c>
      <c r="D7" s="7" t="s">
        <v>28</v>
      </c>
      <c r="E7" s="8" t="s">
        <v>25</v>
      </c>
      <c r="F7" s="9">
        <v>200</v>
      </c>
      <c r="G7" s="33">
        <v>3.59</v>
      </c>
      <c r="H7" s="10">
        <f t="shared" ref="H7:H21" si="0">ROUND(G7*(1+$G$2),2)</f>
        <v>4.49</v>
      </c>
      <c r="I7" s="10">
        <f t="shared" ref="I7:I21" si="1">H7*F7</f>
        <v>898</v>
      </c>
      <c r="J7" s="11">
        <f t="shared" ref="J7:J70" si="2">I7/$H$82</f>
        <v>9.3163804948813596E-4</v>
      </c>
    </row>
    <row r="8" spans="1:10" ht="51.95" customHeight="1" x14ac:dyDescent="0.2">
      <c r="A8" s="7" t="s">
        <v>29</v>
      </c>
      <c r="B8" s="9" t="s">
        <v>30</v>
      </c>
      <c r="C8" s="7" t="s">
        <v>31</v>
      </c>
      <c r="D8" s="7" t="s">
        <v>32</v>
      </c>
      <c r="E8" s="8" t="s">
        <v>25</v>
      </c>
      <c r="F8" s="9">
        <v>200</v>
      </c>
      <c r="G8" s="33">
        <v>23.9</v>
      </c>
      <c r="H8" s="10">
        <f t="shared" si="0"/>
        <v>29.88</v>
      </c>
      <c r="I8" s="10">
        <f t="shared" si="1"/>
        <v>5976</v>
      </c>
      <c r="J8" s="11">
        <f t="shared" si="2"/>
        <v>6.1998541021615816E-3</v>
      </c>
    </row>
    <row r="9" spans="1:10" ht="51.95" customHeight="1" x14ac:dyDescent="0.2">
      <c r="A9" s="7" t="s">
        <v>33</v>
      </c>
      <c r="B9" s="9" t="s">
        <v>34</v>
      </c>
      <c r="C9" s="7" t="s">
        <v>31</v>
      </c>
      <c r="D9" s="7" t="s">
        <v>35</v>
      </c>
      <c r="E9" s="8" t="s">
        <v>25</v>
      </c>
      <c r="F9" s="9">
        <v>200</v>
      </c>
      <c r="G9" s="33">
        <v>12.71</v>
      </c>
      <c r="H9" s="10">
        <f t="shared" si="0"/>
        <v>15.89</v>
      </c>
      <c r="I9" s="10">
        <f t="shared" si="1"/>
        <v>3178</v>
      </c>
      <c r="J9" s="11">
        <f t="shared" si="2"/>
        <v>3.2970442330437595E-3</v>
      </c>
    </row>
    <row r="10" spans="1:10" ht="65.099999999999994" customHeight="1" x14ac:dyDescent="0.2">
      <c r="A10" s="7" t="s">
        <v>36</v>
      </c>
      <c r="B10" s="9" t="s">
        <v>37</v>
      </c>
      <c r="C10" s="7" t="s">
        <v>31</v>
      </c>
      <c r="D10" s="7" t="s">
        <v>38</v>
      </c>
      <c r="E10" s="8" t="s">
        <v>25</v>
      </c>
      <c r="F10" s="9">
        <v>200</v>
      </c>
      <c r="G10" s="33">
        <v>14.23</v>
      </c>
      <c r="H10" s="10">
        <f t="shared" si="0"/>
        <v>17.79</v>
      </c>
      <c r="I10" s="10">
        <f t="shared" si="1"/>
        <v>3558</v>
      </c>
      <c r="J10" s="11">
        <f t="shared" si="2"/>
        <v>3.6912785969696969E-3</v>
      </c>
    </row>
    <row r="11" spans="1:10" ht="51.95" customHeight="1" x14ac:dyDescent="0.2">
      <c r="A11" s="7" t="s">
        <v>39</v>
      </c>
      <c r="B11" s="9" t="s">
        <v>40</v>
      </c>
      <c r="C11" s="7" t="s">
        <v>31</v>
      </c>
      <c r="D11" s="7" t="s">
        <v>41</v>
      </c>
      <c r="E11" s="8" t="s">
        <v>25</v>
      </c>
      <c r="F11" s="9">
        <v>400</v>
      </c>
      <c r="G11" s="33">
        <v>8.9</v>
      </c>
      <c r="H11" s="10">
        <f t="shared" si="0"/>
        <v>11.13</v>
      </c>
      <c r="I11" s="10">
        <f t="shared" si="1"/>
        <v>4452</v>
      </c>
      <c r="J11" s="11">
        <f t="shared" si="2"/>
        <v>4.6187668110480862E-3</v>
      </c>
    </row>
    <row r="12" spans="1:10" ht="39" customHeight="1" x14ac:dyDescent="0.2">
      <c r="A12" s="7" t="s">
        <v>42</v>
      </c>
      <c r="B12" s="9" t="s">
        <v>43</v>
      </c>
      <c r="C12" s="7" t="s">
        <v>44</v>
      </c>
      <c r="D12" s="7" t="s">
        <v>45</v>
      </c>
      <c r="E12" s="8" t="s">
        <v>46</v>
      </c>
      <c r="F12" s="9">
        <v>100</v>
      </c>
      <c r="G12" s="33">
        <v>40.630000000000003</v>
      </c>
      <c r="H12" s="10">
        <f t="shared" si="0"/>
        <v>50.79</v>
      </c>
      <c r="I12" s="10">
        <f t="shared" si="1"/>
        <v>5079</v>
      </c>
      <c r="J12" s="11">
        <f t="shared" si="2"/>
        <v>5.2692535115258822E-3</v>
      </c>
    </row>
    <row r="13" spans="1:10" ht="39" customHeight="1" x14ac:dyDescent="0.2">
      <c r="A13" s="7" t="s">
        <v>47</v>
      </c>
      <c r="B13" s="9" t="s">
        <v>48</v>
      </c>
      <c r="C13" s="7" t="s">
        <v>44</v>
      </c>
      <c r="D13" s="7" t="s">
        <v>49</v>
      </c>
      <c r="E13" s="8" t="s">
        <v>46</v>
      </c>
      <c r="F13" s="9">
        <v>100</v>
      </c>
      <c r="G13" s="33">
        <v>66.209999999999994</v>
      </c>
      <c r="H13" s="10">
        <f t="shared" si="0"/>
        <v>82.76</v>
      </c>
      <c r="I13" s="10">
        <f t="shared" si="1"/>
        <v>8276</v>
      </c>
      <c r="J13" s="11">
        <f t="shared" si="2"/>
        <v>8.5860094627659388E-3</v>
      </c>
    </row>
    <row r="14" spans="1:10" ht="39" customHeight="1" x14ac:dyDescent="0.2">
      <c r="A14" s="7" t="s">
        <v>50</v>
      </c>
      <c r="B14" s="9" t="s">
        <v>51</v>
      </c>
      <c r="C14" s="7" t="s">
        <v>44</v>
      </c>
      <c r="D14" s="7" t="s">
        <v>52</v>
      </c>
      <c r="E14" s="8" t="s">
        <v>46</v>
      </c>
      <c r="F14" s="9">
        <v>100</v>
      </c>
      <c r="G14" s="33">
        <v>156.28</v>
      </c>
      <c r="H14" s="10">
        <f t="shared" si="0"/>
        <v>195.35</v>
      </c>
      <c r="I14" s="10">
        <f t="shared" si="1"/>
        <v>19535</v>
      </c>
      <c r="J14" s="11">
        <f t="shared" si="2"/>
        <v>2.0266758682350484E-2</v>
      </c>
    </row>
    <row r="15" spans="1:10" ht="39" customHeight="1" x14ac:dyDescent="0.2">
      <c r="A15" s="7" t="s">
        <v>53</v>
      </c>
      <c r="B15" s="9" t="s">
        <v>54</v>
      </c>
      <c r="C15" s="7" t="s">
        <v>44</v>
      </c>
      <c r="D15" s="7" t="s">
        <v>55</v>
      </c>
      <c r="E15" s="8" t="s">
        <v>46</v>
      </c>
      <c r="F15" s="9">
        <v>100</v>
      </c>
      <c r="G15" s="33">
        <v>104.55</v>
      </c>
      <c r="H15" s="10">
        <f t="shared" si="0"/>
        <v>130.69</v>
      </c>
      <c r="I15" s="10">
        <f t="shared" si="1"/>
        <v>13069</v>
      </c>
      <c r="J15" s="11">
        <f t="shared" si="2"/>
        <v>1.3558549742494931E-2</v>
      </c>
    </row>
    <row r="16" spans="1:10" ht="26.1" customHeight="1" x14ac:dyDescent="0.2">
      <c r="A16" s="7" t="s">
        <v>56</v>
      </c>
      <c r="B16" s="9" t="s">
        <v>57</v>
      </c>
      <c r="C16" s="7" t="s">
        <v>23</v>
      </c>
      <c r="D16" s="7" t="s">
        <v>58</v>
      </c>
      <c r="E16" s="8" t="s">
        <v>25</v>
      </c>
      <c r="F16" s="9">
        <v>40</v>
      </c>
      <c r="G16" s="33">
        <v>14.12</v>
      </c>
      <c r="H16" s="10">
        <f t="shared" si="0"/>
        <v>17.649999999999999</v>
      </c>
      <c r="I16" s="10">
        <f t="shared" si="1"/>
        <v>706</v>
      </c>
      <c r="J16" s="11">
        <f t="shared" si="2"/>
        <v>7.32445949820294E-4</v>
      </c>
    </row>
    <row r="17" spans="1:10" ht="26.1" customHeight="1" x14ac:dyDescent="0.2">
      <c r="A17" s="7" t="s">
        <v>59</v>
      </c>
      <c r="B17" s="9" t="s">
        <v>60</v>
      </c>
      <c r="C17" s="7" t="s">
        <v>23</v>
      </c>
      <c r="D17" s="7" t="s">
        <v>61</v>
      </c>
      <c r="E17" s="8" t="s">
        <v>25</v>
      </c>
      <c r="F17" s="9">
        <v>40</v>
      </c>
      <c r="G17" s="33">
        <v>9.41</v>
      </c>
      <c r="H17" s="10">
        <f t="shared" si="0"/>
        <v>11.76</v>
      </c>
      <c r="I17" s="10">
        <f t="shared" si="1"/>
        <v>470.4</v>
      </c>
      <c r="J17" s="11">
        <f t="shared" si="2"/>
        <v>4.8802064418621282E-4</v>
      </c>
    </row>
    <row r="18" spans="1:10" ht="26.1" customHeight="1" x14ac:dyDescent="0.2">
      <c r="A18" s="7" t="s">
        <v>62</v>
      </c>
      <c r="B18" s="9" t="s">
        <v>63</v>
      </c>
      <c r="C18" s="7" t="s">
        <v>23</v>
      </c>
      <c r="D18" s="7" t="s">
        <v>64</v>
      </c>
      <c r="E18" s="8" t="s">
        <v>25</v>
      </c>
      <c r="F18" s="9">
        <v>40</v>
      </c>
      <c r="G18" s="33">
        <v>7.74</v>
      </c>
      <c r="H18" s="10">
        <f t="shared" si="0"/>
        <v>9.68</v>
      </c>
      <c r="I18" s="10">
        <f t="shared" si="1"/>
        <v>387.2</v>
      </c>
      <c r="J18" s="11">
        <f t="shared" si="2"/>
        <v>4.0170406766348133E-4</v>
      </c>
    </row>
    <row r="19" spans="1:10" ht="39" customHeight="1" x14ac:dyDescent="0.2">
      <c r="A19" s="7" t="s">
        <v>65</v>
      </c>
      <c r="B19" s="9" t="s">
        <v>66</v>
      </c>
      <c r="C19" s="7" t="s">
        <v>23</v>
      </c>
      <c r="D19" s="7" t="s">
        <v>67</v>
      </c>
      <c r="E19" s="8" t="s">
        <v>25</v>
      </c>
      <c r="F19" s="9">
        <v>50</v>
      </c>
      <c r="G19" s="33">
        <v>2.9</v>
      </c>
      <c r="H19" s="10">
        <f t="shared" si="0"/>
        <v>3.63</v>
      </c>
      <c r="I19" s="10">
        <f t="shared" si="1"/>
        <v>181.5</v>
      </c>
      <c r="J19" s="11">
        <f t="shared" si="2"/>
        <v>1.8829878171725686E-4</v>
      </c>
    </row>
    <row r="20" spans="1:10" ht="26.1" customHeight="1" x14ac:dyDescent="0.2">
      <c r="A20" s="7" t="s">
        <v>68</v>
      </c>
      <c r="B20" s="9" t="s">
        <v>69</v>
      </c>
      <c r="C20" s="7" t="s">
        <v>23</v>
      </c>
      <c r="D20" s="7" t="s">
        <v>70</v>
      </c>
      <c r="E20" s="8" t="s">
        <v>25</v>
      </c>
      <c r="F20" s="9">
        <v>40</v>
      </c>
      <c r="G20" s="33">
        <v>35.020000000000003</v>
      </c>
      <c r="H20" s="10">
        <f t="shared" si="0"/>
        <v>43.78</v>
      </c>
      <c r="I20" s="10">
        <f t="shared" si="1"/>
        <v>1751.2</v>
      </c>
      <c r="J20" s="11">
        <f t="shared" si="2"/>
        <v>1.8167979423871089E-3</v>
      </c>
    </row>
    <row r="21" spans="1:10" ht="51.95" customHeight="1" x14ac:dyDescent="0.2">
      <c r="A21" s="7" t="s">
        <v>71</v>
      </c>
      <c r="B21" s="9" t="s">
        <v>72</v>
      </c>
      <c r="C21" s="7" t="s">
        <v>31</v>
      </c>
      <c r="D21" s="7" t="s">
        <v>73</v>
      </c>
      <c r="E21" s="8" t="s">
        <v>74</v>
      </c>
      <c r="F21" s="9">
        <v>300</v>
      </c>
      <c r="G21" s="33">
        <v>6.76</v>
      </c>
      <c r="H21" s="10">
        <f t="shared" si="0"/>
        <v>8.4499999999999993</v>
      </c>
      <c r="I21" s="10">
        <f t="shared" si="1"/>
        <v>2535</v>
      </c>
      <c r="J21" s="11">
        <f t="shared" si="2"/>
        <v>2.629958190926976E-3</v>
      </c>
    </row>
    <row r="22" spans="1:10" ht="24" customHeight="1" x14ac:dyDescent="0.2">
      <c r="A22" s="5" t="s">
        <v>75</v>
      </c>
      <c r="B22" s="5"/>
      <c r="C22" s="5"/>
      <c r="D22" s="5" t="s">
        <v>76</v>
      </c>
      <c r="E22" s="5"/>
      <c r="F22" s="6"/>
      <c r="G22" s="34"/>
      <c r="H22" s="5"/>
      <c r="I22" s="21">
        <f>SUM(I23:I38)</f>
        <v>148654.35</v>
      </c>
      <c r="J22" s="22">
        <f>SUM(J23:J38)</f>
        <v>0.15422277136072016</v>
      </c>
    </row>
    <row r="23" spans="1:10" ht="39" customHeight="1" x14ac:dyDescent="0.2">
      <c r="A23" s="7" t="s">
        <v>77</v>
      </c>
      <c r="B23" s="9" t="s">
        <v>78</v>
      </c>
      <c r="C23" s="7" t="s">
        <v>23</v>
      </c>
      <c r="D23" s="7" t="s">
        <v>79</v>
      </c>
      <c r="E23" s="8" t="s">
        <v>46</v>
      </c>
      <c r="F23" s="9">
        <v>15</v>
      </c>
      <c r="G23" s="33">
        <v>827.72</v>
      </c>
      <c r="H23" s="10">
        <f>ROUND(G23*(1+$G$2),2)</f>
        <v>1034.6500000000001</v>
      </c>
      <c r="I23" s="10">
        <f>H23*F23</f>
        <v>15519.750000000002</v>
      </c>
      <c r="J23" s="11">
        <f t="shared" si="2"/>
        <v>1.6101102025104119E-2</v>
      </c>
    </row>
    <row r="24" spans="1:10" ht="51.95" customHeight="1" x14ac:dyDescent="0.2">
      <c r="A24" s="7" t="s">
        <v>80</v>
      </c>
      <c r="B24" s="9" t="s">
        <v>81</v>
      </c>
      <c r="C24" s="7" t="s">
        <v>23</v>
      </c>
      <c r="D24" s="7" t="s">
        <v>82</v>
      </c>
      <c r="E24" s="8" t="s">
        <v>46</v>
      </c>
      <c r="F24" s="9">
        <v>15</v>
      </c>
      <c r="G24" s="33">
        <v>810.91</v>
      </c>
      <c r="H24" s="10">
        <f t="shared" ref="H24:H38" si="3">ROUND(G24*(1+$G$2),2)</f>
        <v>1013.64</v>
      </c>
      <c r="I24" s="10">
        <f t="shared" ref="I24:I38" si="4">H24*F24</f>
        <v>15204.6</v>
      </c>
      <c r="J24" s="11">
        <f t="shared" si="2"/>
        <v>1.5774146867758701E-2</v>
      </c>
    </row>
    <row r="25" spans="1:10" ht="39" customHeight="1" x14ac:dyDescent="0.2">
      <c r="A25" s="7" t="s">
        <v>83</v>
      </c>
      <c r="B25" s="9" t="s">
        <v>84</v>
      </c>
      <c r="C25" s="7" t="s">
        <v>23</v>
      </c>
      <c r="D25" s="7" t="s">
        <v>85</v>
      </c>
      <c r="E25" s="8" t="s">
        <v>46</v>
      </c>
      <c r="F25" s="9">
        <v>15</v>
      </c>
      <c r="G25" s="33">
        <v>1147.77</v>
      </c>
      <c r="H25" s="10">
        <f t="shared" si="3"/>
        <v>1434.71</v>
      </c>
      <c r="I25" s="10">
        <f t="shared" si="4"/>
        <v>21520.65</v>
      </c>
      <c r="J25" s="11">
        <f t="shared" si="2"/>
        <v>2.2326788852691373E-2</v>
      </c>
    </row>
    <row r="26" spans="1:10" ht="51.95" customHeight="1" x14ac:dyDescent="0.2">
      <c r="A26" s="7" t="s">
        <v>86</v>
      </c>
      <c r="B26" s="9" t="s">
        <v>87</v>
      </c>
      <c r="C26" s="7" t="s">
        <v>23</v>
      </c>
      <c r="D26" s="7" t="s">
        <v>88</v>
      </c>
      <c r="E26" s="8" t="s">
        <v>46</v>
      </c>
      <c r="F26" s="9">
        <v>15</v>
      </c>
      <c r="G26" s="33">
        <v>1127.03</v>
      </c>
      <c r="H26" s="10">
        <f t="shared" si="3"/>
        <v>1408.79</v>
      </c>
      <c r="I26" s="10">
        <f t="shared" si="4"/>
        <v>21131.85</v>
      </c>
      <c r="J26" s="11">
        <f t="shared" si="2"/>
        <v>2.1923424850863991E-2</v>
      </c>
    </row>
    <row r="27" spans="1:10" ht="39" customHeight="1" x14ac:dyDescent="0.2">
      <c r="A27" s="7" t="s">
        <v>89</v>
      </c>
      <c r="B27" s="9" t="s">
        <v>90</v>
      </c>
      <c r="C27" s="7" t="s">
        <v>23</v>
      </c>
      <c r="D27" s="7" t="s">
        <v>91</v>
      </c>
      <c r="E27" s="8" t="s">
        <v>46</v>
      </c>
      <c r="F27" s="9">
        <v>15</v>
      </c>
      <c r="G27" s="33">
        <v>804.86</v>
      </c>
      <c r="H27" s="10">
        <f t="shared" si="3"/>
        <v>1006.08</v>
      </c>
      <c r="I27" s="10">
        <f t="shared" si="4"/>
        <v>15091.2</v>
      </c>
      <c r="J27" s="11">
        <f t="shared" si="2"/>
        <v>1.5656499033892379E-2</v>
      </c>
    </row>
    <row r="28" spans="1:10" ht="39" customHeight="1" x14ac:dyDescent="0.2">
      <c r="A28" s="7" t="s">
        <v>92</v>
      </c>
      <c r="B28" s="9" t="s">
        <v>90</v>
      </c>
      <c r="C28" s="7" t="s">
        <v>23</v>
      </c>
      <c r="D28" s="7" t="s">
        <v>91</v>
      </c>
      <c r="E28" s="8" t="s">
        <v>46</v>
      </c>
      <c r="F28" s="9">
        <v>15</v>
      </c>
      <c r="G28" s="33">
        <v>804.86</v>
      </c>
      <c r="H28" s="10">
        <f t="shared" si="3"/>
        <v>1006.08</v>
      </c>
      <c r="I28" s="10">
        <f t="shared" si="4"/>
        <v>15091.2</v>
      </c>
      <c r="J28" s="11">
        <f t="shared" si="2"/>
        <v>1.5656499033892379E-2</v>
      </c>
    </row>
    <row r="29" spans="1:10" ht="51.95" customHeight="1" x14ac:dyDescent="0.2">
      <c r="A29" s="7" t="s">
        <v>93</v>
      </c>
      <c r="B29" s="9" t="s">
        <v>94</v>
      </c>
      <c r="C29" s="7" t="s">
        <v>23</v>
      </c>
      <c r="D29" s="7" t="s">
        <v>95</v>
      </c>
      <c r="E29" s="8" t="s">
        <v>46</v>
      </c>
      <c r="F29" s="9">
        <v>15</v>
      </c>
      <c r="G29" s="33">
        <v>978.38</v>
      </c>
      <c r="H29" s="10">
        <f t="shared" si="3"/>
        <v>1222.98</v>
      </c>
      <c r="I29" s="10">
        <f t="shared" si="4"/>
        <v>18344.7</v>
      </c>
      <c r="J29" s="11">
        <f t="shared" si="2"/>
        <v>1.9031871410295109E-2</v>
      </c>
    </row>
    <row r="30" spans="1:10" ht="65.099999999999994" customHeight="1" x14ac:dyDescent="0.2">
      <c r="A30" s="7" t="s">
        <v>96</v>
      </c>
      <c r="B30" s="9" t="s">
        <v>97</v>
      </c>
      <c r="C30" s="7" t="s">
        <v>23</v>
      </c>
      <c r="D30" s="7" t="s">
        <v>98</v>
      </c>
      <c r="E30" s="8" t="s">
        <v>25</v>
      </c>
      <c r="F30" s="9">
        <v>60</v>
      </c>
      <c r="G30" s="33">
        <v>16.8</v>
      </c>
      <c r="H30" s="10">
        <f t="shared" si="3"/>
        <v>21</v>
      </c>
      <c r="I30" s="10">
        <f t="shared" si="4"/>
        <v>1260</v>
      </c>
      <c r="J30" s="11">
        <f t="shared" si="2"/>
        <v>1.3071981540702131E-3</v>
      </c>
    </row>
    <row r="31" spans="1:10" ht="51.95" customHeight="1" x14ac:dyDescent="0.2">
      <c r="A31" s="7" t="s">
        <v>99</v>
      </c>
      <c r="B31" s="9" t="s">
        <v>100</v>
      </c>
      <c r="C31" s="7" t="s">
        <v>23</v>
      </c>
      <c r="D31" s="7" t="s">
        <v>101</v>
      </c>
      <c r="E31" s="8" t="s">
        <v>25</v>
      </c>
      <c r="F31" s="9">
        <v>60</v>
      </c>
      <c r="G31" s="33">
        <v>29.41</v>
      </c>
      <c r="H31" s="10">
        <f t="shared" si="3"/>
        <v>36.76</v>
      </c>
      <c r="I31" s="10">
        <f t="shared" si="4"/>
        <v>2205.6</v>
      </c>
      <c r="J31" s="11">
        <f t="shared" si="2"/>
        <v>2.2882192449343347E-3</v>
      </c>
    </row>
    <row r="32" spans="1:10" ht="51.95" customHeight="1" x14ac:dyDescent="0.2">
      <c r="A32" s="7" t="s">
        <v>102</v>
      </c>
      <c r="B32" s="9" t="s">
        <v>103</v>
      </c>
      <c r="C32" s="7" t="s">
        <v>23</v>
      </c>
      <c r="D32" s="7" t="s">
        <v>104</v>
      </c>
      <c r="E32" s="8" t="s">
        <v>25</v>
      </c>
      <c r="F32" s="9">
        <v>60</v>
      </c>
      <c r="G32" s="33">
        <v>25.73</v>
      </c>
      <c r="H32" s="10">
        <f t="shared" si="3"/>
        <v>32.159999999999997</v>
      </c>
      <c r="I32" s="10">
        <f t="shared" si="4"/>
        <v>1929.6</v>
      </c>
      <c r="J32" s="11">
        <f t="shared" si="2"/>
        <v>2.0018806016618117E-3</v>
      </c>
    </row>
    <row r="33" spans="1:10" ht="51.95" customHeight="1" x14ac:dyDescent="0.2">
      <c r="A33" s="7" t="s">
        <v>105</v>
      </c>
      <c r="B33" s="9" t="s">
        <v>106</v>
      </c>
      <c r="C33" s="7" t="s">
        <v>23</v>
      </c>
      <c r="D33" s="7" t="s">
        <v>107</v>
      </c>
      <c r="E33" s="8" t="s">
        <v>25</v>
      </c>
      <c r="F33" s="9">
        <v>60</v>
      </c>
      <c r="G33" s="33">
        <v>59.96</v>
      </c>
      <c r="H33" s="10">
        <f t="shared" si="3"/>
        <v>74.95</v>
      </c>
      <c r="I33" s="10">
        <f t="shared" si="4"/>
        <v>4497</v>
      </c>
      <c r="J33" s="11">
        <f t="shared" si="2"/>
        <v>4.6654524594077363E-3</v>
      </c>
    </row>
    <row r="34" spans="1:10" ht="51.95" customHeight="1" x14ac:dyDescent="0.2">
      <c r="A34" s="7" t="s">
        <v>108</v>
      </c>
      <c r="B34" s="9" t="s">
        <v>109</v>
      </c>
      <c r="C34" s="7" t="s">
        <v>23</v>
      </c>
      <c r="D34" s="7" t="s">
        <v>110</v>
      </c>
      <c r="E34" s="8" t="s">
        <v>25</v>
      </c>
      <c r="F34" s="9">
        <v>60</v>
      </c>
      <c r="G34" s="33">
        <v>56.12</v>
      </c>
      <c r="H34" s="10">
        <f t="shared" si="3"/>
        <v>70.150000000000006</v>
      </c>
      <c r="I34" s="10">
        <f t="shared" si="4"/>
        <v>4209</v>
      </c>
      <c r="J34" s="11">
        <f t="shared" si="2"/>
        <v>4.3666643099059734E-3</v>
      </c>
    </row>
    <row r="35" spans="1:10" ht="51.95" customHeight="1" x14ac:dyDescent="0.2">
      <c r="A35" s="7" t="s">
        <v>111</v>
      </c>
      <c r="B35" s="9" t="s">
        <v>112</v>
      </c>
      <c r="C35" s="7" t="s">
        <v>23</v>
      </c>
      <c r="D35" s="7" t="s">
        <v>113</v>
      </c>
      <c r="E35" s="8" t="s">
        <v>25</v>
      </c>
      <c r="F35" s="9">
        <v>60</v>
      </c>
      <c r="G35" s="33">
        <v>74.47</v>
      </c>
      <c r="H35" s="10">
        <f t="shared" si="3"/>
        <v>93.09</v>
      </c>
      <c r="I35" s="10">
        <f t="shared" si="4"/>
        <v>5585.4000000000005</v>
      </c>
      <c r="J35" s="11">
        <f t="shared" si="2"/>
        <v>5.7946226743998165E-3</v>
      </c>
    </row>
    <row r="36" spans="1:10" ht="51.95" customHeight="1" x14ac:dyDescent="0.2">
      <c r="A36" s="7" t="s">
        <v>114</v>
      </c>
      <c r="B36" s="9" t="s">
        <v>115</v>
      </c>
      <c r="C36" s="7" t="s">
        <v>23</v>
      </c>
      <c r="D36" s="7" t="s">
        <v>116</v>
      </c>
      <c r="E36" s="8" t="s">
        <v>25</v>
      </c>
      <c r="F36" s="9">
        <v>60</v>
      </c>
      <c r="G36" s="33">
        <v>65.39</v>
      </c>
      <c r="H36" s="10">
        <f t="shared" si="3"/>
        <v>81.739999999999995</v>
      </c>
      <c r="I36" s="10">
        <f t="shared" si="4"/>
        <v>4904.3999999999996</v>
      </c>
      <c r="J36" s="11">
        <f t="shared" si="2"/>
        <v>5.0881131958904384E-3</v>
      </c>
    </row>
    <row r="37" spans="1:10" ht="39" customHeight="1" x14ac:dyDescent="0.2">
      <c r="A37" s="7" t="s">
        <v>117</v>
      </c>
      <c r="B37" s="9" t="s">
        <v>118</v>
      </c>
      <c r="C37" s="7" t="s">
        <v>23</v>
      </c>
      <c r="D37" s="7" t="s">
        <v>119</v>
      </c>
      <c r="E37" s="8" t="s">
        <v>25</v>
      </c>
      <c r="F37" s="9">
        <v>60</v>
      </c>
      <c r="G37" s="33">
        <v>12.74</v>
      </c>
      <c r="H37" s="10">
        <f t="shared" si="3"/>
        <v>15.93</v>
      </c>
      <c r="I37" s="10">
        <f t="shared" si="4"/>
        <v>955.8</v>
      </c>
      <c r="J37" s="11">
        <f t="shared" si="2"/>
        <v>9.9160317115897585E-4</v>
      </c>
    </row>
    <row r="38" spans="1:10" ht="51.95" customHeight="1" x14ac:dyDescent="0.2">
      <c r="A38" s="7" t="s">
        <v>120</v>
      </c>
      <c r="B38" s="9" t="s">
        <v>121</v>
      </c>
      <c r="C38" s="7" t="s">
        <v>23</v>
      </c>
      <c r="D38" s="7" t="s">
        <v>122</v>
      </c>
      <c r="E38" s="8" t="s">
        <v>25</v>
      </c>
      <c r="F38" s="9">
        <v>60</v>
      </c>
      <c r="G38" s="33">
        <v>16.05</v>
      </c>
      <c r="H38" s="10">
        <f t="shared" si="3"/>
        <v>20.059999999999999</v>
      </c>
      <c r="I38" s="10">
        <f t="shared" si="4"/>
        <v>1203.5999999999999</v>
      </c>
      <c r="J38" s="11">
        <f t="shared" si="2"/>
        <v>1.2486854747927843E-3</v>
      </c>
    </row>
    <row r="39" spans="1:10" ht="24" customHeight="1" x14ac:dyDescent="0.2">
      <c r="A39" s="5" t="s">
        <v>123</v>
      </c>
      <c r="B39" s="5"/>
      <c r="C39" s="5"/>
      <c r="D39" s="5" t="s">
        <v>124</v>
      </c>
      <c r="E39" s="5"/>
      <c r="F39" s="6"/>
      <c r="G39" s="34"/>
      <c r="H39" s="5"/>
      <c r="I39" s="21">
        <f>SUM(I40:I61)</f>
        <v>363713.5</v>
      </c>
      <c r="J39" s="22">
        <f>SUM(J40:J61)</f>
        <v>0.3773377903257274</v>
      </c>
    </row>
    <row r="40" spans="1:10" ht="51.95" customHeight="1" x14ac:dyDescent="0.2">
      <c r="A40" s="7" t="s">
        <v>125</v>
      </c>
      <c r="B40" s="9" t="s">
        <v>126</v>
      </c>
      <c r="C40" s="7" t="s">
        <v>23</v>
      </c>
      <c r="D40" s="7" t="s">
        <v>127</v>
      </c>
      <c r="E40" s="8" t="s">
        <v>25</v>
      </c>
      <c r="F40" s="9">
        <v>150</v>
      </c>
      <c r="G40" s="33">
        <v>53.15</v>
      </c>
      <c r="H40" s="10">
        <f>ROUND(G40*(1+$G$2),2)</f>
        <v>66.44</v>
      </c>
      <c r="I40" s="10">
        <f>H40*F40</f>
        <v>9966</v>
      </c>
      <c r="J40" s="11">
        <f t="shared" si="2"/>
        <v>1.0339314923383924E-2</v>
      </c>
    </row>
    <row r="41" spans="1:10" ht="51.95" customHeight="1" x14ac:dyDescent="0.2">
      <c r="A41" s="7" t="s">
        <v>128</v>
      </c>
      <c r="B41" s="9" t="s">
        <v>129</v>
      </c>
      <c r="C41" s="7" t="s">
        <v>23</v>
      </c>
      <c r="D41" s="7" t="s">
        <v>130</v>
      </c>
      <c r="E41" s="8" t="s">
        <v>25</v>
      </c>
      <c r="F41" s="9">
        <v>150</v>
      </c>
      <c r="G41" s="33">
        <v>50.05</v>
      </c>
      <c r="H41" s="10">
        <f t="shared" ref="H41:H78" si="5">ROUND(G41*(1+$G$2),2)</f>
        <v>62.56</v>
      </c>
      <c r="I41" s="10">
        <f t="shared" ref="I41:I61" si="6">H41*F41</f>
        <v>9384</v>
      </c>
      <c r="J41" s="11">
        <f t="shared" si="2"/>
        <v>9.735513871265776E-3</v>
      </c>
    </row>
    <row r="42" spans="1:10" ht="39" customHeight="1" x14ac:dyDescent="0.2">
      <c r="A42" s="7" t="s">
        <v>131</v>
      </c>
      <c r="B42" s="9" t="s">
        <v>132</v>
      </c>
      <c r="C42" s="7" t="s">
        <v>23</v>
      </c>
      <c r="D42" s="7" t="s">
        <v>133</v>
      </c>
      <c r="E42" s="8" t="s">
        <v>25</v>
      </c>
      <c r="F42" s="9">
        <v>150</v>
      </c>
      <c r="G42" s="33">
        <v>129.96</v>
      </c>
      <c r="H42" s="10">
        <f t="shared" si="5"/>
        <v>162.44999999999999</v>
      </c>
      <c r="I42" s="10">
        <f t="shared" si="6"/>
        <v>24367.5</v>
      </c>
      <c r="J42" s="11">
        <f t="shared" si="2"/>
        <v>2.5280278586750728E-2</v>
      </c>
    </row>
    <row r="43" spans="1:10" ht="51.95" customHeight="1" x14ac:dyDescent="0.2">
      <c r="A43" s="7" t="s">
        <v>134</v>
      </c>
      <c r="B43" s="9" t="s">
        <v>135</v>
      </c>
      <c r="C43" s="7" t="s">
        <v>44</v>
      </c>
      <c r="D43" s="7" t="s">
        <v>136</v>
      </c>
      <c r="E43" s="8" t="s">
        <v>25</v>
      </c>
      <c r="F43" s="9">
        <v>150</v>
      </c>
      <c r="G43" s="33">
        <v>199.49</v>
      </c>
      <c r="H43" s="10">
        <f t="shared" si="5"/>
        <v>249.36</v>
      </c>
      <c r="I43" s="10">
        <f t="shared" si="6"/>
        <v>37404</v>
      </c>
      <c r="J43" s="11">
        <f t="shared" si="2"/>
        <v>3.8805110916541465E-2</v>
      </c>
    </row>
    <row r="44" spans="1:10" ht="39" customHeight="1" x14ac:dyDescent="0.2">
      <c r="A44" s="7" t="s">
        <v>137</v>
      </c>
      <c r="B44" s="9" t="s">
        <v>138</v>
      </c>
      <c r="C44" s="7" t="s">
        <v>23</v>
      </c>
      <c r="D44" s="7" t="s">
        <v>139</v>
      </c>
      <c r="E44" s="8" t="s">
        <v>25</v>
      </c>
      <c r="F44" s="9">
        <v>150</v>
      </c>
      <c r="G44" s="33">
        <v>62.37</v>
      </c>
      <c r="H44" s="10">
        <f t="shared" si="5"/>
        <v>77.959999999999994</v>
      </c>
      <c r="I44" s="10">
        <f t="shared" si="6"/>
        <v>11693.999999999998</v>
      </c>
      <c r="J44" s="11">
        <f t="shared" si="2"/>
        <v>1.2132043820394499E-2</v>
      </c>
    </row>
    <row r="45" spans="1:10" ht="39" customHeight="1" x14ac:dyDescent="0.2">
      <c r="A45" s="7" t="s">
        <v>140</v>
      </c>
      <c r="B45" s="9" t="s">
        <v>141</v>
      </c>
      <c r="C45" s="7" t="s">
        <v>23</v>
      </c>
      <c r="D45" s="7" t="s">
        <v>142</v>
      </c>
      <c r="E45" s="8" t="s">
        <v>25</v>
      </c>
      <c r="F45" s="9">
        <v>150</v>
      </c>
      <c r="G45" s="33">
        <v>65.8</v>
      </c>
      <c r="H45" s="10">
        <f t="shared" si="5"/>
        <v>82.25</v>
      </c>
      <c r="I45" s="10">
        <f t="shared" si="6"/>
        <v>12337.5</v>
      </c>
      <c r="J45" s="11">
        <f t="shared" si="2"/>
        <v>1.2799648591937503E-2</v>
      </c>
    </row>
    <row r="46" spans="1:10" ht="51.95" customHeight="1" x14ac:dyDescent="0.2">
      <c r="A46" s="7" t="s">
        <v>143</v>
      </c>
      <c r="B46" s="9" t="s">
        <v>144</v>
      </c>
      <c r="C46" s="7" t="s">
        <v>44</v>
      </c>
      <c r="D46" s="7" t="s">
        <v>145</v>
      </c>
      <c r="E46" s="8" t="s">
        <v>25</v>
      </c>
      <c r="F46" s="9">
        <v>150</v>
      </c>
      <c r="G46" s="33">
        <v>12.74</v>
      </c>
      <c r="H46" s="10">
        <f t="shared" si="5"/>
        <v>15.93</v>
      </c>
      <c r="I46" s="10">
        <f t="shared" si="6"/>
        <v>2389.5</v>
      </c>
      <c r="J46" s="11">
        <f t="shared" si="2"/>
        <v>2.4790079278974395E-3</v>
      </c>
    </row>
    <row r="47" spans="1:10" ht="39" customHeight="1" x14ac:dyDescent="0.2">
      <c r="A47" s="7" t="s">
        <v>146</v>
      </c>
      <c r="B47" s="9" t="s">
        <v>147</v>
      </c>
      <c r="C47" s="7" t="s">
        <v>23</v>
      </c>
      <c r="D47" s="7" t="s">
        <v>148</v>
      </c>
      <c r="E47" s="8" t="s">
        <v>25</v>
      </c>
      <c r="F47" s="9">
        <v>150</v>
      </c>
      <c r="G47" s="33">
        <v>87.63</v>
      </c>
      <c r="H47" s="10">
        <f t="shared" si="5"/>
        <v>109.54</v>
      </c>
      <c r="I47" s="10">
        <f t="shared" si="6"/>
        <v>16431</v>
      </c>
      <c r="J47" s="11">
        <f t="shared" si="2"/>
        <v>1.7046486404387041E-2</v>
      </c>
    </row>
    <row r="48" spans="1:10" ht="39" customHeight="1" x14ac:dyDescent="0.2">
      <c r="A48" s="7" t="s">
        <v>149</v>
      </c>
      <c r="B48" s="9" t="s">
        <v>150</v>
      </c>
      <c r="C48" s="7" t="s">
        <v>23</v>
      </c>
      <c r="D48" s="7" t="s">
        <v>151</v>
      </c>
      <c r="E48" s="8" t="s">
        <v>25</v>
      </c>
      <c r="F48" s="9">
        <v>150</v>
      </c>
      <c r="G48" s="33">
        <v>93.45</v>
      </c>
      <c r="H48" s="10">
        <f t="shared" si="5"/>
        <v>116.81</v>
      </c>
      <c r="I48" s="10">
        <f t="shared" si="6"/>
        <v>17521.5</v>
      </c>
      <c r="J48" s="11">
        <f t="shared" si="2"/>
        <v>1.8177835282969235E-2</v>
      </c>
    </row>
    <row r="49" spans="1:10" ht="51.95" customHeight="1" x14ac:dyDescent="0.2">
      <c r="A49" s="7" t="s">
        <v>152</v>
      </c>
      <c r="B49" s="9" t="s">
        <v>153</v>
      </c>
      <c r="C49" s="7" t="s">
        <v>44</v>
      </c>
      <c r="D49" s="7" t="s">
        <v>154</v>
      </c>
      <c r="E49" s="8" t="s">
        <v>25</v>
      </c>
      <c r="F49" s="9">
        <v>150</v>
      </c>
      <c r="G49" s="33">
        <v>20.58</v>
      </c>
      <c r="H49" s="10">
        <f t="shared" si="5"/>
        <v>25.73</v>
      </c>
      <c r="I49" s="10">
        <f t="shared" si="6"/>
        <v>3859.5</v>
      </c>
      <c r="J49" s="11">
        <f t="shared" si="2"/>
        <v>4.0040724409793546E-3</v>
      </c>
    </row>
    <row r="50" spans="1:10" ht="39" customHeight="1" x14ac:dyDescent="0.2">
      <c r="A50" s="7" t="s">
        <v>155</v>
      </c>
      <c r="B50" s="9" t="s">
        <v>156</v>
      </c>
      <c r="C50" s="7" t="s">
        <v>23</v>
      </c>
      <c r="D50" s="7" t="s">
        <v>157</v>
      </c>
      <c r="E50" s="8" t="s">
        <v>25</v>
      </c>
      <c r="F50" s="9">
        <v>150</v>
      </c>
      <c r="G50" s="33">
        <v>177.63</v>
      </c>
      <c r="H50" s="10">
        <f t="shared" si="5"/>
        <v>222.04</v>
      </c>
      <c r="I50" s="10">
        <f t="shared" si="6"/>
        <v>33306</v>
      </c>
      <c r="J50" s="11">
        <f t="shared" si="2"/>
        <v>3.4553604539255961E-2</v>
      </c>
    </row>
    <row r="51" spans="1:10" ht="26.1" customHeight="1" x14ac:dyDescent="0.2">
      <c r="A51" s="7" t="s">
        <v>158</v>
      </c>
      <c r="B51" s="9" t="s">
        <v>159</v>
      </c>
      <c r="C51" s="7" t="s">
        <v>23</v>
      </c>
      <c r="D51" s="7" t="s">
        <v>160</v>
      </c>
      <c r="E51" s="8" t="s">
        <v>25</v>
      </c>
      <c r="F51" s="9">
        <v>400</v>
      </c>
      <c r="G51" s="33">
        <v>63.6</v>
      </c>
      <c r="H51" s="10">
        <f t="shared" si="5"/>
        <v>79.5</v>
      </c>
      <c r="I51" s="10">
        <f t="shared" si="6"/>
        <v>31800</v>
      </c>
      <c r="J51" s="11">
        <f t="shared" si="2"/>
        <v>3.2991191507486327E-2</v>
      </c>
    </row>
    <row r="52" spans="1:10" ht="39" customHeight="1" x14ac:dyDescent="0.2">
      <c r="A52" s="7" t="s">
        <v>161</v>
      </c>
      <c r="B52" s="9" t="s">
        <v>162</v>
      </c>
      <c r="C52" s="7" t="s">
        <v>163</v>
      </c>
      <c r="D52" s="7" t="s">
        <v>164</v>
      </c>
      <c r="E52" s="8" t="s">
        <v>25</v>
      </c>
      <c r="F52" s="9">
        <v>150</v>
      </c>
      <c r="G52" s="33">
        <v>77.89</v>
      </c>
      <c r="H52" s="10">
        <f t="shared" si="5"/>
        <v>97.36</v>
      </c>
      <c r="I52" s="10">
        <f t="shared" si="6"/>
        <v>14604</v>
      </c>
      <c r="J52" s="11">
        <f t="shared" si="2"/>
        <v>1.515104908098523E-2</v>
      </c>
    </row>
    <row r="53" spans="1:10" ht="26.1" customHeight="1" x14ac:dyDescent="0.2">
      <c r="A53" s="7" t="s">
        <v>165</v>
      </c>
      <c r="B53" s="9" t="s">
        <v>166</v>
      </c>
      <c r="C53" s="7" t="s">
        <v>167</v>
      </c>
      <c r="D53" s="7" t="s">
        <v>168</v>
      </c>
      <c r="E53" s="8" t="s">
        <v>25</v>
      </c>
      <c r="F53" s="9">
        <v>100</v>
      </c>
      <c r="G53" s="33">
        <v>570.77</v>
      </c>
      <c r="H53" s="10">
        <f t="shared" si="5"/>
        <v>713.46</v>
      </c>
      <c r="I53" s="10">
        <f t="shared" si="6"/>
        <v>71346</v>
      </c>
      <c r="J53" s="11">
        <f t="shared" si="2"/>
        <v>7.4018539285947163E-2</v>
      </c>
    </row>
    <row r="54" spans="1:10" ht="51.95" customHeight="1" x14ac:dyDescent="0.2">
      <c r="A54" s="7" t="s">
        <v>169</v>
      </c>
      <c r="B54" s="9" t="s">
        <v>170</v>
      </c>
      <c r="C54" s="7" t="s">
        <v>23</v>
      </c>
      <c r="D54" s="7" t="s">
        <v>171</v>
      </c>
      <c r="E54" s="8" t="s">
        <v>172</v>
      </c>
      <c r="F54" s="9">
        <v>100</v>
      </c>
      <c r="G54" s="33">
        <v>42.67</v>
      </c>
      <c r="H54" s="10">
        <f t="shared" si="5"/>
        <v>53.34</v>
      </c>
      <c r="I54" s="10">
        <f t="shared" si="6"/>
        <v>5334</v>
      </c>
      <c r="J54" s="11">
        <f t="shared" si="2"/>
        <v>5.5338055188972352E-3</v>
      </c>
    </row>
    <row r="55" spans="1:10" ht="51.95" customHeight="1" x14ac:dyDescent="0.2">
      <c r="A55" s="7" t="s">
        <v>173</v>
      </c>
      <c r="B55" s="9" t="s">
        <v>174</v>
      </c>
      <c r="C55" s="7" t="s">
        <v>23</v>
      </c>
      <c r="D55" s="7" t="s">
        <v>175</v>
      </c>
      <c r="E55" s="8" t="s">
        <v>172</v>
      </c>
      <c r="F55" s="9">
        <v>100</v>
      </c>
      <c r="G55" s="33">
        <v>61.36</v>
      </c>
      <c r="H55" s="10">
        <f t="shared" si="5"/>
        <v>76.7</v>
      </c>
      <c r="I55" s="10">
        <f t="shared" si="6"/>
        <v>7670</v>
      </c>
      <c r="J55" s="11">
        <f t="shared" si="2"/>
        <v>7.9573093981893123E-3</v>
      </c>
    </row>
    <row r="56" spans="1:10" ht="51.95" customHeight="1" x14ac:dyDescent="0.2">
      <c r="A56" s="7" t="s">
        <v>176</v>
      </c>
      <c r="B56" s="9" t="s">
        <v>177</v>
      </c>
      <c r="C56" s="7" t="s">
        <v>23</v>
      </c>
      <c r="D56" s="7" t="s">
        <v>178</v>
      </c>
      <c r="E56" s="8" t="s">
        <v>172</v>
      </c>
      <c r="F56" s="9">
        <v>100</v>
      </c>
      <c r="G56" s="33">
        <v>35.9</v>
      </c>
      <c r="H56" s="10">
        <f t="shared" si="5"/>
        <v>44.88</v>
      </c>
      <c r="I56" s="10">
        <f t="shared" si="6"/>
        <v>4488</v>
      </c>
      <c r="J56" s="11">
        <f t="shared" si="2"/>
        <v>4.6561153297358061E-3</v>
      </c>
    </row>
    <row r="57" spans="1:10" ht="39" customHeight="1" x14ac:dyDescent="0.2">
      <c r="A57" s="7" t="s">
        <v>179</v>
      </c>
      <c r="B57" s="9" t="s">
        <v>180</v>
      </c>
      <c r="C57" s="7" t="s">
        <v>23</v>
      </c>
      <c r="D57" s="7" t="s">
        <v>181</v>
      </c>
      <c r="E57" s="8" t="s">
        <v>172</v>
      </c>
      <c r="F57" s="9">
        <v>100</v>
      </c>
      <c r="G57" s="33">
        <v>96.45</v>
      </c>
      <c r="H57" s="10">
        <f t="shared" si="5"/>
        <v>120.56</v>
      </c>
      <c r="I57" s="10">
        <f t="shared" si="6"/>
        <v>12056</v>
      </c>
      <c r="J57" s="11">
        <f t="shared" si="2"/>
        <v>1.2507603924976577E-2</v>
      </c>
    </row>
    <row r="58" spans="1:10" ht="39" customHeight="1" x14ac:dyDescent="0.2">
      <c r="A58" s="7" t="s">
        <v>182</v>
      </c>
      <c r="B58" s="9" t="s">
        <v>183</v>
      </c>
      <c r="C58" s="7" t="s">
        <v>23</v>
      </c>
      <c r="D58" s="7" t="s">
        <v>184</v>
      </c>
      <c r="E58" s="8" t="s">
        <v>172</v>
      </c>
      <c r="F58" s="9">
        <v>100</v>
      </c>
      <c r="G58" s="33">
        <v>86.41</v>
      </c>
      <c r="H58" s="10">
        <f t="shared" si="5"/>
        <v>108.01</v>
      </c>
      <c r="I58" s="10">
        <f t="shared" si="6"/>
        <v>10801</v>
      </c>
      <c r="J58" s="11">
        <f t="shared" si="2"/>
        <v>1.1205593065168547E-2</v>
      </c>
    </row>
    <row r="59" spans="1:10" ht="39" customHeight="1" x14ac:dyDescent="0.2">
      <c r="A59" s="7" t="s">
        <v>185</v>
      </c>
      <c r="B59" s="9" t="s">
        <v>186</v>
      </c>
      <c r="C59" s="7" t="s">
        <v>23</v>
      </c>
      <c r="D59" s="7" t="s">
        <v>187</v>
      </c>
      <c r="E59" s="8" t="s">
        <v>172</v>
      </c>
      <c r="F59" s="9">
        <v>100</v>
      </c>
      <c r="G59" s="33">
        <v>93.74</v>
      </c>
      <c r="H59" s="10">
        <f t="shared" si="5"/>
        <v>117.18</v>
      </c>
      <c r="I59" s="10">
        <f t="shared" si="6"/>
        <v>11718</v>
      </c>
      <c r="J59" s="11">
        <f t="shared" si="2"/>
        <v>1.2156942832852981E-2</v>
      </c>
    </row>
    <row r="60" spans="1:10" ht="26.1" customHeight="1" x14ac:dyDescent="0.2">
      <c r="A60" s="7" t="s">
        <v>188</v>
      </c>
      <c r="B60" s="9" t="s">
        <v>189</v>
      </c>
      <c r="C60" s="7" t="s">
        <v>31</v>
      </c>
      <c r="D60" s="7" t="s">
        <v>190</v>
      </c>
      <c r="E60" s="8" t="s">
        <v>74</v>
      </c>
      <c r="F60" s="9">
        <v>100</v>
      </c>
      <c r="G60" s="33">
        <v>56.99</v>
      </c>
      <c r="H60" s="10">
        <f t="shared" si="5"/>
        <v>71.239999999999995</v>
      </c>
      <c r="I60" s="10">
        <f t="shared" si="6"/>
        <v>7123.9999999999991</v>
      </c>
      <c r="J60" s="11">
        <f t="shared" si="2"/>
        <v>7.3908568647588855E-3</v>
      </c>
    </row>
    <row r="61" spans="1:10" ht="39" customHeight="1" x14ac:dyDescent="0.2">
      <c r="A61" s="7" t="s">
        <v>191</v>
      </c>
      <c r="B61" s="9" t="s">
        <v>192</v>
      </c>
      <c r="C61" s="7" t="s">
        <v>23</v>
      </c>
      <c r="D61" s="7" t="s">
        <v>193</v>
      </c>
      <c r="E61" s="8" t="s">
        <v>25</v>
      </c>
      <c r="F61" s="9">
        <v>300</v>
      </c>
      <c r="G61" s="33">
        <v>21.63</v>
      </c>
      <c r="H61" s="10">
        <f t="shared" si="5"/>
        <v>27.04</v>
      </c>
      <c r="I61" s="10">
        <f t="shared" si="6"/>
        <v>8112</v>
      </c>
      <c r="J61" s="11">
        <f t="shared" si="2"/>
        <v>8.4158662109663235E-3</v>
      </c>
    </row>
    <row r="62" spans="1:10" ht="24" customHeight="1" x14ac:dyDescent="0.2">
      <c r="A62" s="5" t="s">
        <v>194</v>
      </c>
      <c r="B62" s="5"/>
      <c r="C62" s="5"/>
      <c r="D62" s="5" t="s">
        <v>195</v>
      </c>
      <c r="E62" s="5"/>
      <c r="F62" s="6"/>
      <c r="G62" s="34"/>
      <c r="H62" s="5"/>
      <c r="I62" s="21">
        <f>SUM(I63:I70)</f>
        <v>235097.5</v>
      </c>
      <c r="J62" s="22">
        <f>SUM(J63:J70)</f>
        <v>0.24390398256073165</v>
      </c>
    </row>
    <row r="63" spans="1:10" ht="26.1" customHeight="1" x14ac:dyDescent="0.2">
      <c r="A63" s="7" t="s">
        <v>196</v>
      </c>
      <c r="B63" s="9" t="s">
        <v>197</v>
      </c>
      <c r="C63" s="7" t="s">
        <v>23</v>
      </c>
      <c r="D63" s="7" t="s">
        <v>198</v>
      </c>
      <c r="E63" s="8" t="s">
        <v>172</v>
      </c>
      <c r="F63" s="9">
        <v>250</v>
      </c>
      <c r="G63" s="33">
        <v>46.3</v>
      </c>
      <c r="H63" s="10">
        <f t="shared" si="5"/>
        <v>57.88</v>
      </c>
      <c r="I63" s="10">
        <f>H63*F63</f>
        <v>14470</v>
      </c>
      <c r="J63" s="11">
        <f t="shared" si="2"/>
        <v>1.5012029594758716E-2</v>
      </c>
    </row>
    <row r="64" spans="1:10" ht="26.1" customHeight="1" x14ac:dyDescent="0.2">
      <c r="A64" s="7" t="s">
        <v>199</v>
      </c>
      <c r="B64" s="9" t="s">
        <v>200</v>
      </c>
      <c r="C64" s="7" t="s">
        <v>23</v>
      </c>
      <c r="D64" s="7" t="s">
        <v>201</v>
      </c>
      <c r="E64" s="8" t="s">
        <v>172</v>
      </c>
      <c r="F64" s="9">
        <v>250</v>
      </c>
      <c r="G64" s="33">
        <v>58.61</v>
      </c>
      <c r="H64" s="10">
        <f t="shared" si="5"/>
        <v>73.260000000000005</v>
      </c>
      <c r="I64" s="10">
        <f t="shared" ref="I64:I70" si="7">H64*F64</f>
        <v>18315</v>
      </c>
      <c r="J64" s="11">
        <f t="shared" si="2"/>
        <v>1.9001058882377738E-2</v>
      </c>
    </row>
    <row r="65" spans="1:10" ht="39" customHeight="1" x14ac:dyDescent="0.2">
      <c r="A65" s="7" t="s">
        <v>202</v>
      </c>
      <c r="B65" s="9" t="s">
        <v>203</v>
      </c>
      <c r="C65" s="7" t="s">
        <v>23</v>
      </c>
      <c r="D65" s="7" t="s">
        <v>204</v>
      </c>
      <c r="E65" s="8" t="s">
        <v>172</v>
      </c>
      <c r="F65" s="9">
        <v>250</v>
      </c>
      <c r="G65" s="33">
        <v>66.19</v>
      </c>
      <c r="H65" s="10">
        <f t="shared" si="5"/>
        <v>82.74</v>
      </c>
      <c r="I65" s="10">
        <f t="shared" si="7"/>
        <v>20685</v>
      </c>
      <c r="J65" s="11">
        <f t="shared" si="2"/>
        <v>2.1459836362652664E-2</v>
      </c>
    </row>
    <row r="66" spans="1:10" ht="51.95" customHeight="1" x14ac:dyDescent="0.2">
      <c r="A66" s="7" t="s">
        <v>205</v>
      </c>
      <c r="B66" s="9" t="s">
        <v>206</v>
      </c>
      <c r="C66" s="7" t="s">
        <v>23</v>
      </c>
      <c r="D66" s="7" t="s">
        <v>207</v>
      </c>
      <c r="E66" s="8" t="s">
        <v>172</v>
      </c>
      <c r="F66" s="9">
        <v>250</v>
      </c>
      <c r="G66" s="33">
        <v>183.23</v>
      </c>
      <c r="H66" s="10">
        <f t="shared" si="5"/>
        <v>229.04</v>
      </c>
      <c r="I66" s="10">
        <f t="shared" si="7"/>
        <v>57260</v>
      </c>
      <c r="J66" s="11">
        <f t="shared" si="2"/>
        <v>5.9404893890524127E-2</v>
      </c>
    </row>
    <row r="67" spans="1:10" ht="39" customHeight="1" x14ac:dyDescent="0.2">
      <c r="A67" s="7" t="s">
        <v>208</v>
      </c>
      <c r="B67" s="9" t="s">
        <v>209</v>
      </c>
      <c r="C67" s="7" t="s">
        <v>23</v>
      </c>
      <c r="D67" s="7" t="s">
        <v>210</v>
      </c>
      <c r="E67" s="8" t="s">
        <v>172</v>
      </c>
      <c r="F67" s="9">
        <v>250</v>
      </c>
      <c r="G67" s="33">
        <v>193.02</v>
      </c>
      <c r="H67" s="10">
        <f t="shared" si="5"/>
        <v>241.28</v>
      </c>
      <c r="I67" s="10">
        <f t="shared" si="7"/>
        <v>60320</v>
      </c>
      <c r="J67" s="11">
        <f t="shared" si="2"/>
        <v>6.2579517978980356E-2</v>
      </c>
    </row>
    <row r="68" spans="1:10" ht="39" customHeight="1" x14ac:dyDescent="0.2">
      <c r="A68" s="7" t="s">
        <v>211</v>
      </c>
      <c r="B68" s="9" t="s">
        <v>212</v>
      </c>
      <c r="C68" s="7" t="s">
        <v>23</v>
      </c>
      <c r="D68" s="7" t="s">
        <v>213</v>
      </c>
      <c r="E68" s="8" t="s">
        <v>172</v>
      </c>
      <c r="F68" s="9">
        <v>250</v>
      </c>
      <c r="G68" s="33">
        <v>72.7</v>
      </c>
      <c r="H68" s="10">
        <f t="shared" si="5"/>
        <v>90.88</v>
      </c>
      <c r="I68" s="10">
        <f t="shared" si="7"/>
        <v>22720</v>
      </c>
      <c r="J68" s="11">
        <f t="shared" si="2"/>
        <v>2.3571065127361301E-2</v>
      </c>
    </row>
    <row r="69" spans="1:10" ht="39" customHeight="1" x14ac:dyDescent="0.2">
      <c r="A69" s="7" t="s">
        <v>214</v>
      </c>
      <c r="B69" s="9" t="s">
        <v>215</v>
      </c>
      <c r="C69" s="7" t="s">
        <v>23</v>
      </c>
      <c r="D69" s="7" t="s">
        <v>216</v>
      </c>
      <c r="E69" s="8" t="s">
        <v>172</v>
      </c>
      <c r="F69" s="9">
        <v>250</v>
      </c>
      <c r="G69" s="33">
        <v>99.54</v>
      </c>
      <c r="H69" s="10">
        <f t="shared" si="5"/>
        <v>124.43</v>
      </c>
      <c r="I69" s="10">
        <f t="shared" si="7"/>
        <v>31107.5</v>
      </c>
      <c r="J69" s="11">
        <f t="shared" si="2"/>
        <v>3.227275125217393E-2</v>
      </c>
    </row>
    <row r="70" spans="1:10" ht="26.1" customHeight="1" x14ac:dyDescent="0.2">
      <c r="A70" s="7" t="s">
        <v>217</v>
      </c>
      <c r="B70" s="9" t="s">
        <v>218</v>
      </c>
      <c r="C70" s="7" t="s">
        <v>23</v>
      </c>
      <c r="D70" s="7" t="s">
        <v>219</v>
      </c>
      <c r="E70" s="8" t="s">
        <v>172</v>
      </c>
      <c r="F70" s="9">
        <v>250</v>
      </c>
      <c r="G70" s="33">
        <v>32.700000000000003</v>
      </c>
      <c r="H70" s="10">
        <f t="shared" si="5"/>
        <v>40.880000000000003</v>
      </c>
      <c r="I70" s="10">
        <f t="shared" si="7"/>
        <v>10220</v>
      </c>
      <c r="J70" s="11">
        <f t="shared" si="2"/>
        <v>1.0602829471902839E-2</v>
      </c>
    </row>
    <row r="71" spans="1:10" ht="24" customHeight="1" x14ac:dyDescent="0.2">
      <c r="A71" s="5" t="s">
        <v>220</v>
      </c>
      <c r="B71" s="5"/>
      <c r="C71" s="5"/>
      <c r="D71" s="5" t="s">
        <v>221</v>
      </c>
      <c r="E71" s="5"/>
      <c r="F71" s="6"/>
      <c r="G71" s="34"/>
      <c r="H71" s="5"/>
      <c r="I71" s="21">
        <f>SUM(I72:I78)</f>
        <v>145248</v>
      </c>
      <c r="J71" s="22">
        <f>SUM(J72:J78)</f>
        <v>0.15068882339872247</v>
      </c>
    </row>
    <row r="72" spans="1:10" ht="26.1" customHeight="1" x14ac:dyDescent="0.2">
      <c r="A72" s="7" t="s">
        <v>222</v>
      </c>
      <c r="B72" s="9" t="s">
        <v>223</v>
      </c>
      <c r="C72" s="7" t="s">
        <v>23</v>
      </c>
      <c r="D72" s="7" t="s">
        <v>224</v>
      </c>
      <c r="E72" s="8" t="s">
        <v>25</v>
      </c>
      <c r="F72" s="9">
        <v>150</v>
      </c>
      <c r="G72" s="33">
        <v>31.94</v>
      </c>
      <c r="H72" s="10">
        <f t="shared" si="5"/>
        <v>39.93</v>
      </c>
      <c r="I72" s="10">
        <f>H72*F72</f>
        <v>5989.5</v>
      </c>
      <c r="J72" s="11">
        <f t="shared" ref="J72:J78" si="8">I72/$H$82</f>
        <v>6.2138597966694764E-3</v>
      </c>
    </row>
    <row r="73" spans="1:10" ht="39" customHeight="1" x14ac:dyDescent="0.2">
      <c r="A73" s="7" t="s">
        <v>225</v>
      </c>
      <c r="B73" s="9" t="s">
        <v>226</v>
      </c>
      <c r="C73" s="7" t="s">
        <v>23</v>
      </c>
      <c r="D73" s="7" t="s">
        <v>227</v>
      </c>
      <c r="E73" s="8" t="s">
        <v>25</v>
      </c>
      <c r="F73" s="9">
        <v>150</v>
      </c>
      <c r="G73" s="33">
        <v>61.78</v>
      </c>
      <c r="H73" s="10">
        <f t="shared" si="5"/>
        <v>77.23</v>
      </c>
      <c r="I73" s="10">
        <f t="shared" ref="I73:I78" si="9">H73*F73</f>
        <v>11584.5</v>
      </c>
      <c r="J73" s="11">
        <f t="shared" si="8"/>
        <v>1.2018442076052684E-2</v>
      </c>
    </row>
    <row r="74" spans="1:10" ht="26.1" customHeight="1" x14ac:dyDescent="0.2">
      <c r="A74" s="7" t="s">
        <v>228</v>
      </c>
      <c r="B74" s="9" t="s">
        <v>229</v>
      </c>
      <c r="C74" s="7" t="s">
        <v>23</v>
      </c>
      <c r="D74" s="7" t="s">
        <v>230</v>
      </c>
      <c r="E74" s="8" t="s">
        <v>25</v>
      </c>
      <c r="F74" s="9">
        <v>150</v>
      </c>
      <c r="G74" s="33">
        <v>51.22</v>
      </c>
      <c r="H74" s="10">
        <f t="shared" si="5"/>
        <v>64.03</v>
      </c>
      <c r="I74" s="10">
        <f t="shared" si="9"/>
        <v>9604.5</v>
      </c>
      <c r="J74" s="11">
        <f t="shared" si="8"/>
        <v>9.9642735482280646E-3</v>
      </c>
    </row>
    <row r="75" spans="1:10" ht="39" customHeight="1" x14ac:dyDescent="0.2">
      <c r="A75" s="7" t="s">
        <v>231</v>
      </c>
      <c r="B75" s="9">
        <v>98547</v>
      </c>
      <c r="C75" s="7" t="s">
        <v>23</v>
      </c>
      <c r="D75" s="7" t="s">
        <v>232</v>
      </c>
      <c r="E75" s="8" t="s">
        <v>25</v>
      </c>
      <c r="F75" s="9">
        <v>150</v>
      </c>
      <c r="G75" s="33">
        <v>253.29</v>
      </c>
      <c r="H75" s="10">
        <f t="shared" si="5"/>
        <v>316.61</v>
      </c>
      <c r="I75" s="10">
        <f t="shared" si="9"/>
        <v>47491.5</v>
      </c>
      <c r="J75" s="11">
        <f t="shared" si="8"/>
        <v>4.9270477090496444E-2</v>
      </c>
    </row>
    <row r="76" spans="1:10" ht="39" customHeight="1" x14ac:dyDescent="0.2">
      <c r="A76" s="7" t="s">
        <v>233</v>
      </c>
      <c r="B76" s="9" t="s">
        <v>234</v>
      </c>
      <c r="C76" s="7" t="s">
        <v>23</v>
      </c>
      <c r="D76" s="7" t="s">
        <v>235</v>
      </c>
      <c r="E76" s="8" t="s">
        <v>25</v>
      </c>
      <c r="F76" s="9">
        <v>150</v>
      </c>
      <c r="G76" s="33">
        <v>149.08000000000001</v>
      </c>
      <c r="H76" s="10">
        <f t="shared" si="5"/>
        <v>186.35</v>
      </c>
      <c r="I76" s="10">
        <f t="shared" si="9"/>
        <v>27952.5</v>
      </c>
      <c r="J76" s="11">
        <f t="shared" si="8"/>
        <v>2.8999568572736212E-2</v>
      </c>
    </row>
    <row r="77" spans="1:10" ht="26.1" customHeight="1" x14ac:dyDescent="0.2">
      <c r="A77" s="7" t="s">
        <v>236</v>
      </c>
      <c r="B77" s="9" t="s">
        <v>237</v>
      </c>
      <c r="C77" s="7" t="s">
        <v>23</v>
      </c>
      <c r="D77" s="7" t="s">
        <v>238</v>
      </c>
      <c r="E77" s="8" t="s">
        <v>25</v>
      </c>
      <c r="F77" s="9">
        <v>150</v>
      </c>
      <c r="G77" s="33">
        <v>179.51</v>
      </c>
      <c r="H77" s="10">
        <f t="shared" si="5"/>
        <v>224.39</v>
      </c>
      <c r="I77" s="10">
        <f t="shared" si="9"/>
        <v>33658.5</v>
      </c>
      <c r="J77" s="11">
        <f t="shared" si="8"/>
        <v>3.4919308784739894E-2</v>
      </c>
    </row>
    <row r="78" spans="1:10" ht="26.1" customHeight="1" x14ac:dyDescent="0.2">
      <c r="A78" s="7" t="s">
        <v>239</v>
      </c>
      <c r="B78" s="9" t="s">
        <v>240</v>
      </c>
      <c r="C78" s="7" t="s">
        <v>23</v>
      </c>
      <c r="D78" s="7" t="s">
        <v>241</v>
      </c>
      <c r="E78" s="8" t="s">
        <v>25</v>
      </c>
      <c r="F78" s="9">
        <v>150</v>
      </c>
      <c r="G78" s="33">
        <v>47.82</v>
      </c>
      <c r="H78" s="10">
        <f t="shared" si="5"/>
        <v>59.78</v>
      </c>
      <c r="I78" s="10">
        <f t="shared" si="9"/>
        <v>8967</v>
      </c>
      <c r="J78" s="11">
        <f t="shared" si="8"/>
        <v>9.3028935297996829E-3</v>
      </c>
    </row>
    <row r="79" spans="1:10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</row>
    <row r="80" spans="1:10" x14ac:dyDescent="0.2">
      <c r="A80" s="23"/>
      <c r="B80" s="23"/>
      <c r="C80" s="23"/>
      <c r="D80" s="15"/>
      <c r="E80" s="14"/>
      <c r="F80" s="24" t="s">
        <v>242</v>
      </c>
      <c r="G80" s="23"/>
      <c r="H80" s="25">
        <f>(I71+I62+I39+I22+I5)*0.75</f>
        <v>722920.23749999993</v>
      </c>
      <c r="I80" s="26"/>
      <c r="J80" s="26"/>
    </row>
    <row r="81" spans="1:10" x14ac:dyDescent="0.2">
      <c r="A81" s="23"/>
      <c r="B81" s="23"/>
      <c r="C81" s="23"/>
      <c r="D81" s="15"/>
      <c r="E81" s="14"/>
      <c r="F81" s="24" t="s">
        <v>243</v>
      </c>
      <c r="G81" s="23"/>
      <c r="H81" s="25">
        <f>H82-H80</f>
        <v>240973.41250000009</v>
      </c>
      <c r="I81" s="26"/>
      <c r="J81" s="26"/>
    </row>
    <row r="82" spans="1:10" x14ac:dyDescent="0.2">
      <c r="A82" s="23"/>
      <c r="B82" s="23"/>
      <c r="C82" s="23"/>
      <c r="D82" s="15"/>
      <c r="E82" s="14"/>
      <c r="F82" s="24" t="s">
        <v>244</v>
      </c>
      <c r="G82" s="23"/>
      <c r="H82" s="25">
        <f>I5+I22+I39+I62+I71</f>
        <v>963893.65</v>
      </c>
      <c r="I82" s="26"/>
      <c r="J82" s="26"/>
    </row>
    <row r="83" spans="1:10" ht="60" customHeight="1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ht="69.95" customHeight="1" x14ac:dyDescent="0.2">
      <c r="A84" s="27" t="s">
        <v>245</v>
      </c>
      <c r="B84" s="28"/>
      <c r="C84" s="28"/>
      <c r="D84" s="28"/>
      <c r="E84" s="28"/>
      <c r="F84" s="28"/>
      <c r="G84" s="28"/>
      <c r="H84" s="28"/>
      <c r="I84" s="28"/>
      <c r="J84" s="28"/>
    </row>
  </sheetData>
  <mergeCells count="17">
    <mergeCell ref="E1:F1"/>
    <mergeCell ref="G1:H1"/>
    <mergeCell ref="I1:J1"/>
    <mergeCell ref="E2:F2"/>
    <mergeCell ref="G2:H2"/>
    <mergeCell ref="I2:J2"/>
    <mergeCell ref="A82:C82"/>
    <mergeCell ref="F82:G82"/>
    <mergeCell ref="H82:J82"/>
    <mergeCell ref="A84:J84"/>
    <mergeCell ref="A3:J3"/>
    <mergeCell ref="A80:C80"/>
    <mergeCell ref="F80:G80"/>
    <mergeCell ref="H80:J80"/>
    <mergeCell ref="A81:C81"/>
    <mergeCell ref="F81:G81"/>
    <mergeCell ref="H81:J81"/>
  </mergeCells>
  <pageMargins left="0.51181102362204722" right="0.51181102362204722" top="0.98425196850393704" bottom="0.98425196850393704" header="0.51181102362204722" footer="0.51181102362204722"/>
  <pageSetup paperSize="9" scale="75" fitToHeight="0" orientation="landscape" r:id="rId1"/>
  <headerFooter>
    <oddHeader>&amp;A</oddHeader>
    <oddFooter>&amp;A&amp;RPágina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7F024-D0C1-49A4-844B-C14940CE019E}">
  <sheetPr>
    <pageSetUpPr fitToPage="1"/>
  </sheetPr>
  <dimension ref="A1:J84"/>
  <sheetViews>
    <sheetView showOutlineSymbols="0" showWhiteSpace="0" zoomScale="85" zoomScaleNormal="85" workbookViewId="0">
      <selection activeCell="H6" sqref="H6"/>
    </sheetView>
  </sheetViews>
  <sheetFormatPr defaultRowHeight="14.25" x14ac:dyDescent="0.2"/>
  <cols>
    <col min="1" max="2" width="10" style="19" bestFit="1" customWidth="1"/>
    <col min="3" max="3" width="13.25" style="19" bestFit="1" customWidth="1"/>
    <col min="4" max="4" width="60" style="19" bestFit="1" customWidth="1"/>
    <col min="5" max="5" width="8" style="19" bestFit="1" customWidth="1"/>
    <col min="6" max="10" width="13" style="19" bestFit="1" customWidth="1"/>
    <col min="11" max="16384" width="9" style="19"/>
  </cols>
  <sheetData>
    <row r="1" spans="1:10" ht="15" x14ac:dyDescent="0.2">
      <c r="A1" s="20"/>
      <c r="B1" s="20"/>
      <c r="C1" s="20"/>
      <c r="D1" s="20" t="s">
        <v>0</v>
      </c>
      <c r="E1" s="30" t="s">
        <v>1</v>
      </c>
      <c r="F1" s="30"/>
      <c r="G1" s="30" t="s">
        <v>2</v>
      </c>
      <c r="H1" s="30"/>
      <c r="I1" s="30" t="s">
        <v>3</v>
      </c>
      <c r="J1" s="30"/>
    </row>
    <row r="2" spans="1:10" ht="80.099999999999994" customHeight="1" x14ac:dyDescent="0.2">
      <c r="A2" s="18"/>
      <c r="B2" s="18"/>
      <c r="C2" s="18"/>
      <c r="D2" s="18" t="s">
        <v>4</v>
      </c>
      <c r="E2" s="24" t="s">
        <v>5</v>
      </c>
      <c r="F2" s="24"/>
      <c r="G2" s="24" t="s">
        <v>6</v>
      </c>
      <c r="H2" s="24"/>
      <c r="I2" s="24" t="s">
        <v>7</v>
      </c>
      <c r="J2" s="24"/>
    </row>
    <row r="3" spans="1:10" ht="15" x14ac:dyDescent="0.25">
      <c r="A3" s="29" t="s">
        <v>8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30" customHeight="1" x14ac:dyDescent="0.2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4" t="s">
        <v>18</v>
      </c>
    </row>
    <row r="5" spans="1:10" ht="24" customHeight="1" x14ac:dyDescent="0.2">
      <c r="A5" s="5" t="s">
        <v>19</v>
      </c>
      <c r="B5" s="5"/>
      <c r="C5" s="5"/>
      <c r="D5" s="5" t="s">
        <v>20</v>
      </c>
      <c r="E5" s="5"/>
      <c r="F5" s="6"/>
      <c r="G5" s="34"/>
      <c r="H5" s="5"/>
      <c r="I5" s="21">
        <f>SUM(I6:I21)</f>
        <v>30403.500000000004</v>
      </c>
      <c r="J5" s="22">
        <f>SUM(J6:J21)</f>
        <v>4.7660450855151873E-2</v>
      </c>
    </row>
    <row r="6" spans="1:10" ht="39" customHeight="1" x14ac:dyDescent="0.2">
      <c r="A6" s="7" t="s">
        <v>21</v>
      </c>
      <c r="B6" s="9" t="s">
        <v>22</v>
      </c>
      <c r="C6" s="7" t="s">
        <v>23</v>
      </c>
      <c r="D6" s="7" t="s">
        <v>24</v>
      </c>
      <c r="E6" s="8" t="s">
        <v>25</v>
      </c>
      <c r="F6" s="9">
        <v>60</v>
      </c>
      <c r="G6" s="33">
        <v>4.51</v>
      </c>
      <c r="H6" s="10">
        <f>ROUND(G6*(1+$G$2),2)</f>
        <v>5.64</v>
      </c>
      <c r="I6" s="10">
        <f>H6*F6</f>
        <v>338.4</v>
      </c>
      <c r="J6" s="11">
        <f>I6/$H$82</f>
        <v>5.3047499693730633E-4</v>
      </c>
    </row>
    <row r="7" spans="1:10" ht="39" customHeight="1" x14ac:dyDescent="0.2">
      <c r="A7" s="7" t="s">
        <v>26</v>
      </c>
      <c r="B7" s="9" t="s">
        <v>27</v>
      </c>
      <c r="C7" s="7" t="s">
        <v>23</v>
      </c>
      <c r="D7" s="7" t="s">
        <v>28</v>
      </c>
      <c r="E7" s="8" t="s">
        <v>25</v>
      </c>
      <c r="F7" s="9">
        <v>60</v>
      </c>
      <c r="G7" s="33">
        <v>3.59</v>
      </c>
      <c r="H7" s="10">
        <f t="shared" ref="H7:H73" si="0">ROUND(G7*(1+$G$2),2)</f>
        <v>4.49</v>
      </c>
      <c r="I7" s="10">
        <f t="shared" ref="I7:I21" si="1">H7*F7</f>
        <v>269.40000000000003</v>
      </c>
      <c r="J7" s="11">
        <f t="shared" ref="J7:J70" si="2">I7/$H$82</f>
        <v>4.2231076883838761E-4</v>
      </c>
    </row>
    <row r="8" spans="1:10" ht="51.95" customHeight="1" x14ac:dyDescent="0.2">
      <c r="A8" s="7" t="s">
        <v>29</v>
      </c>
      <c r="B8" s="9" t="s">
        <v>30</v>
      </c>
      <c r="C8" s="7" t="s">
        <v>31</v>
      </c>
      <c r="D8" s="7" t="s">
        <v>32</v>
      </c>
      <c r="E8" s="8" t="s">
        <v>25</v>
      </c>
      <c r="F8" s="9">
        <v>60</v>
      </c>
      <c r="G8" s="33">
        <v>23.9</v>
      </c>
      <c r="H8" s="10">
        <f t="shared" si="0"/>
        <v>29.88</v>
      </c>
      <c r="I8" s="10">
        <f t="shared" si="1"/>
        <v>1792.8</v>
      </c>
      <c r="J8" s="11">
        <f t="shared" si="2"/>
        <v>2.8103888135614743E-3</v>
      </c>
    </row>
    <row r="9" spans="1:10" ht="51.95" customHeight="1" x14ac:dyDescent="0.2">
      <c r="A9" s="7" t="s">
        <v>33</v>
      </c>
      <c r="B9" s="9" t="s">
        <v>34</v>
      </c>
      <c r="C9" s="7" t="s">
        <v>31</v>
      </c>
      <c r="D9" s="7" t="s">
        <v>35</v>
      </c>
      <c r="E9" s="8" t="s">
        <v>25</v>
      </c>
      <c r="F9" s="9">
        <v>60</v>
      </c>
      <c r="G9" s="33">
        <v>12.71</v>
      </c>
      <c r="H9" s="10">
        <f t="shared" si="0"/>
        <v>15.89</v>
      </c>
      <c r="I9" s="10">
        <f t="shared" si="1"/>
        <v>953.40000000000009</v>
      </c>
      <c r="J9" s="11">
        <f t="shared" si="2"/>
        <v>1.4945474647754962E-3</v>
      </c>
    </row>
    <row r="10" spans="1:10" ht="65.099999999999994" customHeight="1" x14ac:dyDescent="0.2">
      <c r="A10" s="7" t="s">
        <v>36</v>
      </c>
      <c r="B10" s="9" t="s">
        <v>37</v>
      </c>
      <c r="C10" s="7" t="s">
        <v>31</v>
      </c>
      <c r="D10" s="7" t="s">
        <v>38</v>
      </c>
      <c r="E10" s="8" t="s">
        <v>25</v>
      </c>
      <c r="F10" s="9">
        <v>60</v>
      </c>
      <c r="G10" s="33">
        <v>14.23</v>
      </c>
      <c r="H10" s="10">
        <f t="shared" si="0"/>
        <v>17.79</v>
      </c>
      <c r="I10" s="10">
        <f t="shared" si="1"/>
        <v>1067.3999999999999</v>
      </c>
      <c r="J10" s="11">
        <f t="shared" si="2"/>
        <v>1.6732535807650142E-3</v>
      </c>
    </row>
    <row r="11" spans="1:10" ht="51.95" customHeight="1" x14ac:dyDescent="0.2">
      <c r="A11" s="7" t="s">
        <v>39</v>
      </c>
      <c r="B11" s="9" t="s">
        <v>40</v>
      </c>
      <c r="C11" s="7" t="s">
        <v>31</v>
      </c>
      <c r="D11" s="7" t="s">
        <v>41</v>
      </c>
      <c r="E11" s="8" t="s">
        <v>25</v>
      </c>
      <c r="F11" s="9">
        <v>100</v>
      </c>
      <c r="G11" s="33">
        <v>8.9</v>
      </c>
      <c r="H11" s="10">
        <f t="shared" si="0"/>
        <v>11.13</v>
      </c>
      <c r="I11" s="10">
        <f t="shared" si="1"/>
        <v>1113</v>
      </c>
      <c r="J11" s="11">
        <f t="shared" si="2"/>
        <v>1.7447360271608215E-3</v>
      </c>
    </row>
    <row r="12" spans="1:10" ht="39" customHeight="1" x14ac:dyDescent="0.2">
      <c r="A12" s="7" t="s">
        <v>42</v>
      </c>
      <c r="B12" s="9" t="s">
        <v>43</v>
      </c>
      <c r="C12" s="7" t="s">
        <v>44</v>
      </c>
      <c r="D12" s="7" t="s">
        <v>45</v>
      </c>
      <c r="E12" s="8" t="s">
        <v>46</v>
      </c>
      <c r="F12" s="9">
        <v>50</v>
      </c>
      <c r="G12" s="33">
        <v>40.630000000000003</v>
      </c>
      <c r="H12" s="10">
        <f t="shared" si="0"/>
        <v>50.79</v>
      </c>
      <c r="I12" s="10">
        <f t="shared" si="1"/>
        <v>2539.5</v>
      </c>
      <c r="J12" s="11">
        <f t="shared" si="2"/>
        <v>3.9809138732928183E-3</v>
      </c>
    </row>
    <row r="13" spans="1:10" ht="39" customHeight="1" x14ac:dyDescent="0.2">
      <c r="A13" s="7" t="s">
        <v>47</v>
      </c>
      <c r="B13" s="9" t="s">
        <v>48</v>
      </c>
      <c r="C13" s="7" t="s">
        <v>44</v>
      </c>
      <c r="D13" s="7" t="s">
        <v>49</v>
      </c>
      <c r="E13" s="8" t="s">
        <v>46</v>
      </c>
      <c r="F13" s="9">
        <v>50</v>
      </c>
      <c r="G13" s="33">
        <v>66.209999999999994</v>
      </c>
      <c r="H13" s="10">
        <f t="shared" si="0"/>
        <v>82.76</v>
      </c>
      <c r="I13" s="10">
        <f t="shared" si="1"/>
        <v>4138</v>
      </c>
      <c r="J13" s="11">
        <f t="shared" si="2"/>
        <v>6.4867184909177715E-3</v>
      </c>
    </row>
    <row r="14" spans="1:10" ht="39" customHeight="1" x14ac:dyDescent="0.2">
      <c r="A14" s="7" t="s">
        <v>50</v>
      </c>
      <c r="B14" s="9" t="s">
        <v>51</v>
      </c>
      <c r="C14" s="7" t="s">
        <v>44</v>
      </c>
      <c r="D14" s="7" t="s">
        <v>52</v>
      </c>
      <c r="E14" s="8" t="s">
        <v>46</v>
      </c>
      <c r="F14" s="9">
        <v>40</v>
      </c>
      <c r="G14" s="33">
        <v>156.28</v>
      </c>
      <c r="H14" s="10">
        <f t="shared" si="0"/>
        <v>195.35</v>
      </c>
      <c r="I14" s="10">
        <f t="shared" si="1"/>
        <v>7814</v>
      </c>
      <c r="J14" s="11">
        <f t="shared" si="2"/>
        <v>1.224920693282539E-2</v>
      </c>
    </row>
    <row r="15" spans="1:10" ht="39" customHeight="1" x14ac:dyDescent="0.2">
      <c r="A15" s="7" t="s">
        <v>53</v>
      </c>
      <c r="B15" s="9" t="s">
        <v>54</v>
      </c>
      <c r="C15" s="7" t="s">
        <v>44</v>
      </c>
      <c r="D15" s="7" t="s">
        <v>55</v>
      </c>
      <c r="E15" s="8" t="s">
        <v>46</v>
      </c>
      <c r="F15" s="9">
        <v>40</v>
      </c>
      <c r="G15" s="33">
        <v>104.55</v>
      </c>
      <c r="H15" s="10">
        <f t="shared" si="0"/>
        <v>130.69</v>
      </c>
      <c r="I15" s="10">
        <f t="shared" si="1"/>
        <v>5227.6000000000004</v>
      </c>
      <c r="J15" s="11">
        <f t="shared" si="2"/>
        <v>8.1947727363754826E-3</v>
      </c>
    </row>
    <row r="16" spans="1:10" ht="26.1" customHeight="1" x14ac:dyDescent="0.2">
      <c r="A16" s="7" t="s">
        <v>56</v>
      </c>
      <c r="B16" s="9" t="s">
        <v>57</v>
      </c>
      <c r="C16" s="7" t="s">
        <v>23</v>
      </c>
      <c r="D16" s="7" t="s">
        <v>58</v>
      </c>
      <c r="E16" s="8" t="s">
        <v>25</v>
      </c>
      <c r="F16" s="9">
        <v>40</v>
      </c>
      <c r="G16" s="33">
        <v>14.12</v>
      </c>
      <c r="H16" s="10">
        <f t="shared" si="0"/>
        <v>17.649999999999999</v>
      </c>
      <c r="I16" s="10">
        <f t="shared" si="1"/>
        <v>706</v>
      </c>
      <c r="J16" s="11">
        <f t="shared" si="2"/>
        <v>1.1067238411280682E-3</v>
      </c>
    </row>
    <row r="17" spans="1:10" ht="26.1" customHeight="1" x14ac:dyDescent="0.2">
      <c r="A17" s="7" t="s">
        <v>59</v>
      </c>
      <c r="B17" s="9" t="s">
        <v>60</v>
      </c>
      <c r="C17" s="7" t="s">
        <v>23</v>
      </c>
      <c r="D17" s="7" t="s">
        <v>61</v>
      </c>
      <c r="E17" s="8" t="s">
        <v>25</v>
      </c>
      <c r="F17" s="9">
        <v>40</v>
      </c>
      <c r="G17" s="33">
        <v>9.41</v>
      </c>
      <c r="H17" s="10">
        <f t="shared" si="0"/>
        <v>11.76</v>
      </c>
      <c r="I17" s="10">
        <f t="shared" si="1"/>
        <v>470.4</v>
      </c>
      <c r="J17" s="11">
        <f t="shared" si="2"/>
        <v>7.3739786808306419E-4</v>
      </c>
    </row>
    <row r="18" spans="1:10" ht="26.1" customHeight="1" x14ac:dyDescent="0.2">
      <c r="A18" s="7" t="s">
        <v>62</v>
      </c>
      <c r="B18" s="9" t="s">
        <v>63</v>
      </c>
      <c r="C18" s="7" t="s">
        <v>23</v>
      </c>
      <c r="D18" s="7" t="s">
        <v>64</v>
      </c>
      <c r="E18" s="8" t="s">
        <v>25</v>
      </c>
      <c r="F18" s="9">
        <v>40</v>
      </c>
      <c r="G18" s="33">
        <v>7.74</v>
      </c>
      <c r="H18" s="10">
        <f t="shared" si="0"/>
        <v>9.68</v>
      </c>
      <c r="I18" s="10">
        <f t="shared" si="1"/>
        <v>387.2</v>
      </c>
      <c r="J18" s="11">
        <f t="shared" si="2"/>
        <v>6.0697375536088952E-4</v>
      </c>
    </row>
    <row r="19" spans="1:10" ht="39" customHeight="1" x14ac:dyDescent="0.2">
      <c r="A19" s="7" t="s">
        <v>65</v>
      </c>
      <c r="B19" s="9" t="s">
        <v>66</v>
      </c>
      <c r="C19" s="7" t="s">
        <v>23</v>
      </c>
      <c r="D19" s="7" t="s">
        <v>67</v>
      </c>
      <c r="E19" s="8" t="s">
        <v>25</v>
      </c>
      <c r="F19" s="9">
        <v>40</v>
      </c>
      <c r="G19" s="33">
        <v>2.9</v>
      </c>
      <c r="H19" s="10">
        <f t="shared" si="0"/>
        <v>3.63</v>
      </c>
      <c r="I19" s="10">
        <f t="shared" si="1"/>
        <v>145.19999999999999</v>
      </c>
      <c r="J19" s="11">
        <f t="shared" si="2"/>
        <v>2.2761515826033357E-4</v>
      </c>
    </row>
    <row r="20" spans="1:10" ht="26.1" customHeight="1" x14ac:dyDescent="0.2">
      <c r="A20" s="7" t="s">
        <v>68</v>
      </c>
      <c r="B20" s="9" t="s">
        <v>69</v>
      </c>
      <c r="C20" s="7" t="s">
        <v>23</v>
      </c>
      <c r="D20" s="7" t="s">
        <v>70</v>
      </c>
      <c r="E20" s="8" t="s">
        <v>25</v>
      </c>
      <c r="F20" s="9">
        <v>40</v>
      </c>
      <c r="G20" s="33">
        <v>35.020000000000003</v>
      </c>
      <c r="H20" s="10">
        <f t="shared" si="0"/>
        <v>43.78</v>
      </c>
      <c r="I20" s="10">
        <f t="shared" si="1"/>
        <v>1751.2</v>
      </c>
      <c r="J20" s="11">
        <f t="shared" si="2"/>
        <v>2.7451767572003868E-3</v>
      </c>
    </row>
    <row r="21" spans="1:10" ht="51.95" customHeight="1" x14ac:dyDescent="0.2">
      <c r="A21" s="7" t="s">
        <v>71</v>
      </c>
      <c r="B21" s="9" t="s">
        <v>72</v>
      </c>
      <c r="C21" s="7" t="s">
        <v>31</v>
      </c>
      <c r="D21" s="7" t="s">
        <v>73</v>
      </c>
      <c r="E21" s="8" t="s">
        <v>74</v>
      </c>
      <c r="F21" s="9">
        <v>200</v>
      </c>
      <c r="G21" s="33">
        <v>6.76</v>
      </c>
      <c r="H21" s="10">
        <f t="shared" si="0"/>
        <v>8.4499999999999993</v>
      </c>
      <c r="I21" s="10">
        <f t="shared" si="1"/>
        <v>1689.9999999999998</v>
      </c>
      <c r="J21" s="11">
        <f t="shared" si="2"/>
        <v>2.6492397896691715E-3</v>
      </c>
    </row>
    <row r="22" spans="1:10" ht="24" customHeight="1" x14ac:dyDescent="0.2">
      <c r="A22" s="5" t="s">
        <v>75</v>
      </c>
      <c r="B22" s="5"/>
      <c r="C22" s="5"/>
      <c r="D22" s="5" t="s">
        <v>76</v>
      </c>
      <c r="E22" s="5"/>
      <c r="F22" s="6"/>
      <c r="G22" s="34"/>
      <c r="H22" s="5"/>
      <c r="I22" s="21">
        <f>SUM(I23:I38)</f>
        <v>148654.35</v>
      </c>
      <c r="J22" s="22">
        <f>SUM(J23:J38)</f>
        <v>0.23303018871444231</v>
      </c>
    </row>
    <row r="23" spans="1:10" ht="39" customHeight="1" x14ac:dyDescent="0.2">
      <c r="A23" s="7" t="s">
        <v>77</v>
      </c>
      <c r="B23" s="9" t="s">
        <v>78</v>
      </c>
      <c r="C23" s="7" t="s">
        <v>23</v>
      </c>
      <c r="D23" s="7" t="s">
        <v>79</v>
      </c>
      <c r="E23" s="8" t="s">
        <v>46</v>
      </c>
      <c r="F23" s="9">
        <v>15</v>
      </c>
      <c r="G23" s="33">
        <v>827.72</v>
      </c>
      <c r="H23" s="10">
        <f t="shared" si="0"/>
        <v>1034.6500000000001</v>
      </c>
      <c r="I23" s="10">
        <f>H23*F23</f>
        <v>15519.750000000002</v>
      </c>
      <c r="J23" s="11">
        <f t="shared" si="2"/>
        <v>2.4328721435336174E-2</v>
      </c>
    </row>
    <row r="24" spans="1:10" ht="51.95" customHeight="1" x14ac:dyDescent="0.2">
      <c r="A24" s="7" t="s">
        <v>80</v>
      </c>
      <c r="B24" s="9" t="s">
        <v>81</v>
      </c>
      <c r="C24" s="7" t="s">
        <v>23</v>
      </c>
      <c r="D24" s="7" t="s">
        <v>82</v>
      </c>
      <c r="E24" s="8" t="s">
        <v>46</v>
      </c>
      <c r="F24" s="9">
        <v>15</v>
      </c>
      <c r="G24" s="33">
        <v>810.91</v>
      </c>
      <c r="H24" s="10">
        <f t="shared" si="0"/>
        <v>1013.64</v>
      </c>
      <c r="I24" s="10">
        <f t="shared" ref="I24:I38" si="3">H24*F24</f>
        <v>15204.6</v>
      </c>
      <c r="J24" s="11">
        <f t="shared" si="2"/>
        <v>2.3834693080475675E-2</v>
      </c>
    </row>
    <row r="25" spans="1:10" ht="39" customHeight="1" x14ac:dyDescent="0.2">
      <c r="A25" s="7" t="s">
        <v>83</v>
      </c>
      <c r="B25" s="9" t="s">
        <v>84</v>
      </c>
      <c r="C25" s="7" t="s">
        <v>23</v>
      </c>
      <c r="D25" s="7" t="s">
        <v>85</v>
      </c>
      <c r="E25" s="8" t="s">
        <v>46</v>
      </c>
      <c r="F25" s="9">
        <v>15</v>
      </c>
      <c r="G25" s="33">
        <v>1147.77</v>
      </c>
      <c r="H25" s="10">
        <f t="shared" si="0"/>
        <v>1434.71</v>
      </c>
      <c r="I25" s="10">
        <f t="shared" si="3"/>
        <v>21520.65</v>
      </c>
      <c r="J25" s="11">
        <f t="shared" si="2"/>
        <v>3.3735717325173886E-2</v>
      </c>
    </row>
    <row r="26" spans="1:10" ht="51.95" customHeight="1" x14ac:dyDescent="0.2">
      <c r="A26" s="7" t="s">
        <v>86</v>
      </c>
      <c r="B26" s="9" t="s">
        <v>87</v>
      </c>
      <c r="C26" s="7" t="s">
        <v>23</v>
      </c>
      <c r="D26" s="7" t="s">
        <v>88</v>
      </c>
      <c r="E26" s="8" t="s">
        <v>46</v>
      </c>
      <c r="F26" s="9">
        <v>15</v>
      </c>
      <c r="G26" s="33">
        <v>1127.03</v>
      </c>
      <c r="H26" s="10">
        <f t="shared" si="0"/>
        <v>1408.79</v>
      </c>
      <c r="I26" s="10">
        <f t="shared" si="3"/>
        <v>21131.85</v>
      </c>
      <c r="J26" s="11">
        <f t="shared" si="2"/>
        <v>3.3126235413799103E-2</v>
      </c>
    </row>
    <row r="27" spans="1:10" ht="39" customHeight="1" x14ac:dyDescent="0.2">
      <c r="A27" s="7" t="s">
        <v>89</v>
      </c>
      <c r="B27" s="9" t="s">
        <v>90</v>
      </c>
      <c r="C27" s="7" t="s">
        <v>23</v>
      </c>
      <c r="D27" s="7" t="s">
        <v>91</v>
      </c>
      <c r="E27" s="8" t="s">
        <v>46</v>
      </c>
      <c r="F27" s="9">
        <v>15</v>
      </c>
      <c r="G27" s="33">
        <v>804.86</v>
      </c>
      <c r="H27" s="10">
        <f t="shared" si="0"/>
        <v>1006.08</v>
      </c>
      <c r="I27" s="10">
        <f t="shared" si="3"/>
        <v>15091.2</v>
      </c>
      <c r="J27" s="11">
        <f t="shared" si="2"/>
        <v>2.3656927522991367E-2</v>
      </c>
    </row>
    <row r="28" spans="1:10" ht="39" customHeight="1" x14ac:dyDescent="0.2">
      <c r="A28" s="7" t="s">
        <v>92</v>
      </c>
      <c r="B28" s="9" t="s">
        <v>90</v>
      </c>
      <c r="C28" s="7" t="s">
        <v>23</v>
      </c>
      <c r="D28" s="7" t="s">
        <v>91</v>
      </c>
      <c r="E28" s="8" t="s">
        <v>46</v>
      </c>
      <c r="F28" s="9">
        <v>15</v>
      </c>
      <c r="G28" s="33">
        <v>804.86</v>
      </c>
      <c r="H28" s="10">
        <f t="shared" si="0"/>
        <v>1006.08</v>
      </c>
      <c r="I28" s="10">
        <f t="shared" si="3"/>
        <v>15091.2</v>
      </c>
      <c r="J28" s="11">
        <f t="shared" si="2"/>
        <v>2.3656927522991367E-2</v>
      </c>
    </row>
    <row r="29" spans="1:10" ht="51.95" customHeight="1" x14ac:dyDescent="0.2">
      <c r="A29" s="7" t="s">
        <v>93</v>
      </c>
      <c r="B29" s="9" t="s">
        <v>94</v>
      </c>
      <c r="C29" s="7" t="s">
        <v>23</v>
      </c>
      <c r="D29" s="7" t="s">
        <v>95</v>
      </c>
      <c r="E29" s="8" t="s">
        <v>46</v>
      </c>
      <c r="F29" s="9">
        <v>15</v>
      </c>
      <c r="G29" s="33">
        <v>978.38</v>
      </c>
      <c r="H29" s="10">
        <f t="shared" si="0"/>
        <v>1222.98</v>
      </c>
      <c r="I29" s="10">
        <f t="shared" si="3"/>
        <v>18344.7</v>
      </c>
      <c r="J29" s="11">
        <f t="shared" si="2"/>
        <v>2.8757106017481694E-2</v>
      </c>
    </row>
    <row r="30" spans="1:10" ht="65.099999999999994" customHeight="1" x14ac:dyDescent="0.2">
      <c r="A30" s="7" t="s">
        <v>96</v>
      </c>
      <c r="B30" s="9" t="s">
        <v>97</v>
      </c>
      <c r="C30" s="7" t="s">
        <v>23</v>
      </c>
      <c r="D30" s="7" t="s">
        <v>98</v>
      </c>
      <c r="E30" s="8" t="s">
        <v>25</v>
      </c>
      <c r="F30" s="9">
        <v>60</v>
      </c>
      <c r="G30" s="33">
        <v>16.8</v>
      </c>
      <c r="H30" s="10">
        <f t="shared" si="0"/>
        <v>21</v>
      </c>
      <c r="I30" s="10">
        <f t="shared" si="3"/>
        <v>1260</v>
      </c>
      <c r="J30" s="11">
        <f t="shared" si="2"/>
        <v>1.9751728609367792E-3</v>
      </c>
    </row>
    <row r="31" spans="1:10" ht="51.95" customHeight="1" x14ac:dyDescent="0.2">
      <c r="A31" s="7" t="s">
        <v>99</v>
      </c>
      <c r="B31" s="9" t="s">
        <v>100</v>
      </c>
      <c r="C31" s="7" t="s">
        <v>23</v>
      </c>
      <c r="D31" s="7" t="s">
        <v>101</v>
      </c>
      <c r="E31" s="8" t="s">
        <v>25</v>
      </c>
      <c r="F31" s="9">
        <v>60</v>
      </c>
      <c r="G31" s="33">
        <v>29.41</v>
      </c>
      <c r="H31" s="10">
        <f t="shared" si="0"/>
        <v>36.76</v>
      </c>
      <c r="I31" s="10">
        <f t="shared" si="3"/>
        <v>2205.6</v>
      </c>
      <c r="J31" s="11">
        <f t="shared" si="2"/>
        <v>3.4574930651445714E-3</v>
      </c>
    </row>
    <row r="32" spans="1:10" ht="51.95" customHeight="1" x14ac:dyDescent="0.2">
      <c r="A32" s="7" t="s">
        <v>102</v>
      </c>
      <c r="B32" s="9" t="s">
        <v>103</v>
      </c>
      <c r="C32" s="7" t="s">
        <v>23</v>
      </c>
      <c r="D32" s="7" t="s">
        <v>104</v>
      </c>
      <c r="E32" s="8" t="s">
        <v>25</v>
      </c>
      <c r="F32" s="9">
        <v>60</v>
      </c>
      <c r="G32" s="33">
        <v>25.73</v>
      </c>
      <c r="H32" s="10">
        <f t="shared" si="0"/>
        <v>32.159999999999997</v>
      </c>
      <c r="I32" s="10">
        <f t="shared" si="3"/>
        <v>1929.6</v>
      </c>
      <c r="J32" s="11">
        <f t="shared" si="2"/>
        <v>3.0248361527488959E-3</v>
      </c>
    </row>
    <row r="33" spans="1:10" ht="51.95" customHeight="1" x14ac:dyDescent="0.2">
      <c r="A33" s="7" t="s">
        <v>105</v>
      </c>
      <c r="B33" s="9" t="s">
        <v>106</v>
      </c>
      <c r="C33" s="7" t="s">
        <v>23</v>
      </c>
      <c r="D33" s="7" t="s">
        <v>107</v>
      </c>
      <c r="E33" s="8" t="s">
        <v>25</v>
      </c>
      <c r="F33" s="9">
        <v>60</v>
      </c>
      <c r="G33" s="33">
        <v>59.96</v>
      </c>
      <c r="H33" s="10">
        <f t="shared" si="0"/>
        <v>74.95</v>
      </c>
      <c r="I33" s="10">
        <f t="shared" si="3"/>
        <v>4497</v>
      </c>
      <c r="J33" s="11">
        <f t="shared" si="2"/>
        <v>7.0494859965338852E-3</v>
      </c>
    </row>
    <row r="34" spans="1:10" ht="51.95" customHeight="1" x14ac:dyDescent="0.2">
      <c r="A34" s="7" t="s">
        <v>108</v>
      </c>
      <c r="B34" s="9" t="s">
        <v>109</v>
      </c>
      <c r="C34" s="7" t="s">
        <v>23</v>
      </c>
      <c r="D34" s="7" t="s">
        <v>110</v>
      </c>
      <c r="E34" s="8" t="s">
        <v>25</v>
      </c>
      <c r="F34" s="9">
        <v>60</v>
      </c>
      <c r="G34" s="33">
        <v>56.12</v>
      </c>
      <c r="H34" s="10">
        <f t="shared" si="0"/>
        <v>70.150000000000006</v>
      </c>
      <c r="I34" s="10">
        <f t="shared" si="3"/>
        <v>4209</v>
      </c>
      <c r="J34" s="11">
        <f t="shared" si="2"/>
        <v>6.5980179140340501E-3</v>
      </c>
    </row>
    <row r="35" spans="1:10" ht="51.95" customHeight="1" x14ac:dyDescent="0.2">
      <c r="A35" s="7" t="s">
        <v>111</v>
      </c>
      <c r="B35" s="9" t="s">
        <v>112</v>
      </c>
      <c r="C35" s="7" t="s">
        <v>23</v>
      </c>
      <c r="D35" s="7" t="s">
        <v>113</v>
      </c>
      <c r="E35" s="8" t="s">
        <v>25</v>
      </c>
      <c r="F35" s="9">
        <v>60</v>
      </c>
      <c r="G35" s="33">
        <v>74.47</v>
      </c>
      <c r="H35" s="10">
        <f t="shared" si="0"/>
        <v>93.09</v>
      </c>
      <c r="I35" s="10">
        <f t="shared" si="3"/>
        <v>5585.4000000000005</v>
      </c>
      <c r="J35" s="11">
        <f t="shared" si="2"/>
        <v>8.7556591249811806E-3</v>
      </c>
    </row>
    <row r="36" spans="1:10" ht="51.95" customHeight="1" x14ac:dyDescent="0.2">
      <c r="A36" s="7" t="s">
        <v>114</v>
      </c>
      <c r="B36" s="9" t="s">
        <v>115</v>
      </c>
      <c r="C36" s="7" t="s">
        <v>23</v>
      </c>
      <c r="D36" s="7" t="s">
        <v>116</v>
      </c>
      <c r="E36" s="8" t="s">
        <v>25</v>
      </c>
      <c r="F36" s="9">
        <v>60</v>
      </c>
      <c r="G36" s="33">
        <v>65.39</v>
      </c>
      <c r="H36" s="10">
        <f t="shared" si="0"/>
        <v>81.739999999999995</v>
      </c>
      <c r="I36" s="10">
        <f t="shared" si="3"/>
        <v>4904.3999999999996</v>
      </c>
      <c r="J36" s="11">
        <f t="shared" si="2"/>
        <v>7.68812522157011E-3</v>
      </c>
    </row>
    <row r="37" spans="1:10" ht="39" customHeight="1" x14ac:dyDescent="0.2">
      <c r="A37" s="7" t="s">
        <v>117</v>
      </c>
      <c r="B37" s="9" t="s">
        <v>118</v>
      </c>
      <c r="C37" s="7" t="s">
        <v>23</v>
      </c>
      <c r="D37" s="7" t="s">
        <v>119</v>
      </c>
      <c r="E37" s="8" t="s">
        <v>25</v>
      </c>
      <c r="F37" s="9">
        <v>60</v>
      </c>
      <c r="G37" s="33">
        <v>12.74</v>
      </c>
      <c r="H37" s="10">
        <f t="shared" si="0"/>
        <v>15.93</v>
      </c>
      <c r="I37" s="10">
        <f t="shared" si="3"/>
        <v>955.8</v>
      </c>
      <c r="J37" s="11">
        <f t="shared" si="2"/>
        <v>1.4983096987963281E-3</v>
      </c>
    </row>
    <row r="38" spans="1:10" ht="51.95" customHeight="1" x14ac:dyDescent="0.2">
      <c r="A38" s="7" t="s">
        <v>120</v>
      </c>
      <c r="B38" s="9" t="s">
        <v>121</v>
      </c>
      <c r="C38" s="7" t="s">
        <v>23</v>
      </c>
      <c r="D38" s="7" t="s">
        <v>122</v>
      </c>
      <c r="E38" s="8" t="s">
        <v>25</v>
      </c>
      <c r="F38" s="9">
        <v>60</v>
      </c>
      <c r="G38" s="33">
        <v>16.05</v>
      </c>
      <c r="H38" s="10">
        <f t="shared" si="0"/>
        <v>20.059999999999999</v>
      </c>
      <c r="I38" s="10">
        <f t="shared" si="3"/>
        <v>1203.5999999999999</v>
      </c>
      <c r="J38" s="11">
        <f t="shared" si="2"/>
        <v>1.886760361447228E-3</v>
      </c>
    </row>
    <row r="39" spans="1:10" ht="24" customHeight="1" x14ac:dyDescent="0.2">
      <c r="A39" s="5" t="s">
        <v>123</v>
      </c>
      <c r="B39" s="5"/>
      <c r="C39" s="5"/>
      <c r="D39" s="5" t="s">
        <v>124</v>
      </c>
      <c r="E39" s="5"/>
      <c r="F39" s="6"/>
      <c r="G39" s="34"/>
      <c r="H39" s="5"/>
      <c r="I39" s="21">
        <f>SUM(I40:I61)</f>
        <v>270034</v>
      </c>
      <c r="J39" s="22">
        <f>SUM(J40:J61)</f>
        <v>0.42330462565889071</v>
      </c>
    </row>
    <row r="40" spans="1:10" ht="51.95" customHeight="1" x14ac:dyDescent="0.2">
      <c r="A40" s="7" t="s">
        <v>125</v>
      </c>
      <c r="B40" s="9" t="s">
        <v>126</v>
      </c>
      <c r="C40" s="7" t="s">
        <v>23</v>
      </c>
      <c r="D40" s="7" t="s">
        <v>127</v>
      </c>
      <c r="E40" s="8" t="s">
        <v>25</v>
      </c>
      <c r="F40" s="9">
        <v>100</v>
      </c>
      <c r="G40" s="33">
        <v>53.15</v>
      </c>
      <c r="H40" s="10">
        <f t="shared" si="0"/>
        <v>66.44</v>
      </c>
      <c r="I40" s="10">
        <f>H40*F40</f>
        <v>6644</v>
      </c>
      <c r="J40" s="11">
        <f t="shared" si="2"/>
        <v>1.0415117847669809E-2</v>
      </c>
    </row>
    <row r="41" spans="1:10" ht="51.95" customHeight="1" x14ac:dyDescent="0.2">
      <c r="A41" s="7" t="s">
        <v>128</v>
      </c>
      <c r="B41" s="9" t="s">
        <v>129</v>
      </c>
      <c r="C41" s="7" t="s">
        <v>23</v>
      </c>
      <c r="D41" s="7" t="s">
        <v>130</v>
      </c>
      <c r="E41" s="8" t="s">
        <v>25</v>
      </c>
      <c r="F41" s="9">
        <v>100</v>
      </c>
      <c r="G41" s="33">
        <v>50.05</v>
      </c>
      <c r="H41" s="10">
        <f t="shared" si="0"/>
        <v>62.56</v>
      </c>
      <c r="I41" s="10">
        <f t="shared" ref="I41:I61" si="4">H41*F41</f>
        <v>6256</v>
      </c>
      <c r="J41" s="11">
        <f t="shared" si="2"/>
        <v>9.8068900143019767E-3</v>
      </c>
    </row>
    <row r="42" spans="1:10" ht="39" customHeight="1" x14ac:dyDescent="0.2">
      <c r="A42" s="7" t="s">
        <v>131</v>
      </c>
      <c r="B42" s="9" t="s">
        <v>132</v>
      </c>
      <c r="C42" s="7" t="s">
        <v>23</v>
      </c>
      <c r="D42" s="7" t="s">
        <v>133</v>
      </c>
      <c r="E42" s="8" t="s">
        <v>25</v>
      </c>
      <c r="F42" s="9">
        <v>100</v>
      </c>
      <c r="G42" s="33">
        <v>129.96</v>
      </c>
      <c r="H42" s="10">
        <f t="shared" si="0"/>
        <v>162.44999999999999</v>
      </c>
      <c r="I42" s="10">
        <f t="shared" si="4"/>
        <v>16244.999999999998</v>
      </c>
      <c r="J42" s="11">
        <f t="shared" si="2"/>
        <v>2.5465621528506326E-2</v>
      </c>
    </row>
    <row r="43" spans="1:10" ht="51.95" customHeight="1" x14ac:dyDescent="0.2">
      <c r="A43" s="7" t="s">
        <v>134</v>
      </c>
      <c r="B43" s="9" t="s">
        <v>135</v>
      </c>
      <c r="C43" s="7" t="s">
        <v>44</v>
      </c>
      <c r="D43" s="7" t="s">
        <v>136</v>
      </c>
      <c r="E43" s="8" t="s">
        <v>25</v>
      </c>
      <c r="F43" s="9">
        <v>100</v>
      </c>
      <c r="G43" s="33">
        <v>199.49</v>
      </c>
      <c r="H43" s="10">
        <f t="shared" si="0"/>
        <v>249.36</v>
      </c>
      <c r="I43" s="10">
        <f t="shared" si="4"/>
        <v>24936</v>
      </c>
      <c r="J43" s="11">
        <f t="shared" si="2"/>
        <v>3.9089611476444068E-2</v>
      </c>
    </row>
    <row r="44" spans="1:10" ht="39" customHeight="1" x14ac:dyDescent="0.2">
      <c r="A44" s="7" t="s">
        <v>137</v>
      </c>
      <c r="B44" s="9" t="s">
        <v>138</v>
      </c>
      <c r="C44" s="7" t="s">
        <v>23</v>
      </c>
      <c r="D44" s="7" t="s">
        <v>139</v>
      </c>
      <c r="E44" s="8" t="s">
        <v>25</v>
      </c>
      <c r="F44" s="9">
        <v>100</v>
      </c>
      <c r="G44" s="33">
        <v>62.37</v>
      </c>
      <c r="H44" s="10">
        <f t="shared" si="0"/>
        <v>77.959999999999994</v>
      </c>
      <c r="I44" s="10">
        <f t="shared" si="4"/>
        <v>7795.9999999999991</v>
      </c>
      <c r="J44" s="11">
        <f t="shared" si="2"/>
        <v>1.222099017766915E-2</v>
      </c>
    </row>
    <row r="45" spans="1:10" ht="39" customHeight="1" x14ac:dyDescent="0.2">
      <c r="A45" s="7" t="s">
        <v>140</v>
      </c>
      <c r="B45" s="9" t="s">
        <v>141</v>
      </c>
      <c r="C45" s="7" t="s">
        <v>23</v>
      </c>
      <c r="D45" s="7" t="s">
        <v>142</v>
      </c>
      <c r="E45" s="8" t="s">
        <v>25</v>
      </c>
      <c r="F45" s="9">
        <v>100</v>
      </c>
      <c r="G45" s="33">
        <v>65.8</v>
      </c>
      <c r="H45" s="10">
        <f t="shared" si="0"/>
        <v>82.25</v>
      </c>
      <c r="I45" s="10">
        <f t="shared" si="4"/>
        <v>8225</v>
      </c>
      <c r="J45" s="11">
        <f t="shared" si="2"/>
        <v>1.2893489508892863E-2</v>
      </c>
    </row>
    <row r="46" spans="1:10" ht="51.95" customHeight="1" x14ac:dyDescent="0.2">
      <c r="A46" s="7" t="s">
        <v>143</v>
      </c>
      <c r="B46" s="9" t="s">
        <v>144</v>
      </c>
      <c r="C46" s="7" t="s">
        <v>44</v>
      </c>
      <c r="D46" s="7" t="s">
        <v>145</v>
      </c>
      <c r="E46" s="8" t="s">
        <v>25</v>
      </c>
      <c r="F46" s="9">
        <v>100</v>
      </c>
      <c r="G46" s="33">
        <v>12.74</v>
      </c>
      <c r="H46" s="10">
        <f t="shared" si="0"/>
        <v>15.93</v>
      </c>
      <c r="I46" s="10">
        <f t="shared" si="4"/>
        <v>1593</v>
      </c>
      <c r="J46" s="11">
        <f t="shared" si="2"/>
        <v>2.4971828313272134E-3</v>
      </c>
    </row>
    <row r="47" spans="1:10" ht="39" customHeight="1" x14ac:dyDescent="0.2">
      <c r="A47" s="7" t="s">
        <v>146</v>
      </c>
      <c r="B47" s="9" t="s">
        <v>147</v>
      </c>
      <c r="C47" s="7" t="s">
        <v>23</v>
      </c>
      <c r="D47" s="7" t="s">
        <v>148</v>
      </c>
      <c r="E47" s="8" t="s">
        <v>25</v>
      </c>
      <c r="F47" s="9">
        <v>100</v>
      </c>
      <c r="G47" s="33">
        <v>87.63</v>
      </c>
      <c r="H47" s="10">
        <f t="shared" si="0"/>
        <v>109.54</v>
      </c>
      <c r="I47" s="10">
        <f t="shared" si="4"/>
        <v>10954</v>
      </c>
      <c r="J47" s="11">
        <f t="shared" si="2"/>
        <v>1.717146311008054E-2</v>
      </c>
    </row>
    <row r="48" spans="1:10" ht="39" customHeight="1" x14ac:dyDescent="0.2">
      <c r="A48" s="7" t="s">
        <v>149</v>
      </c>
      <c r="B48" s="9" t="s">
        <v>150</v>
      </c>
      <c r="C48" s="7" t="s">
        <v>23</v>
      </c>
      <c r="D48" s="7" t="s">
        <v>151</v>
      </c>
      <c r="E48" s="8" t="s">
        <v>25</v>
      </c>
      <c r="F48" s="9">
        <v>100</v>
      </c>
      <c r="G48" s="33">
        <v>93.45</v>
      </c>
      <c r="H48" s="10">
        <f t="shared" si="0"/>
        <v>116.81</v>
      </c>
      <c r="I48" s="10">
        <f t="shared" si="4"/>
        <v>11681</v>
      </c>
      <c r="J48" s="11">
        <f t="shared" si="2"/>
        <v>1.8311106498890888E-2</v>
      </c>
    </row>
    <row r="49" spans="1:10" ht="51.95" customHeight="1" x14ac:dyDescent="0.2">
      <c r="A49" s="7" t="s">
        <v>152</v>
      </c>
      <c r="B49" s="9" t="s">
        <v>153</v>
      </c>
      <c r="C49" s="7" t="s">
        <v>44</v>
      </c>
      <c r="D49" s="7" t="s">
        <v>154</v>
      </c>
      <c r="E49" s="8" t="s">
        <v>25</v>
      </c>
      <c r="F49" s="9">
        <v>100</v>
      </c>
      <c r="G49" s="33">
        <v>20.58</v>
      </c>
      <c r="H49" s="10">
        <f t="shared" si="0"/>
        <v>25.73</v>
      </c>
      <c r="I49" s="10">
        <f t="shared" si="4"/>
        <v>2573</v>
      </c>
      <c r="J49" s="11">
        <f t="shared" si="2"/>
        <v>4.0334283898335972E-3</v>
      </c>
    </row>
    <row r="50" spans="1:10" ht="39" customHeight="1" x14ac:dyDescent="0.2">
      <c r="A50" s="7" t="s">
        <v>155</v>
      </c>
      <c r="B50" s="9" t="s">
        <v>156</v>
      </c>
      <c r="C50" s="7" t="s">
        <v>23</v>
      </c>
      <c r="D50" s="7" t="s">
        <v>157</v>
      </c>
      <c r="E50" s="8" t="s">
        <v>25</v>
      </c>
      <c r="F50" s="9">
        <v>100</v>
      </c>
      <c r="G50" s="33">
        <v>177.63</v>
      </c>
      <c r="H50" s="10">
        <f t="shared" si="0"/>
        <v>222.04</v>
      </c>
      <c r="I50" s="10">
        <f t="shared" si="4"/>
        <v>22204</v>
      </c>
      <c r="J50" s="11">
        <f t="shared" si="2"/>
        <v>3.4806935082730354E-2</v>
      </c>
    </row>
    <row r="51" spans="1:10" ht="26.1" customHeight="1" x14ac:dyDescent="0.2">
      <c r="A51" s="7" t="s">
        <v>158</v>
      </c>
      <c r="B51" s="9" t="s">
        <v>159</v>
      </c>
      <c r="C51" s="7" t="s">
        <v>23</v>
      </c>
      <c r="D51" s="7" t="s">
        <v>160</v>
      </c>
      <c r="E51" s="8" t="s">
        <v>25</v>
      </c>
      <c r="F51" s="9">
        <v>100</v>
      </c>
      <c r="G51" s="33">
        <v>63.6</v>
      </c>
      <c r="H51" s="10">
        <f t="shared" si="0"/>
        <v>79.5</v>
      </c>
      <c r="I51" s="10">
        <f t="shared" si="4"/>
        <v>7950</v>
      </c>
      <c r="J51" s="11">
        <f t="shared" si="2"/>
        <v>1.2462400194005869E-2</v>
      </c>
    </row>
    <row r="52" spans="1:10" ht="39" customHeight="1" x14ac:dyDescent="0.2">
      <c r="A52" s="7" t="s">
        <v>161</v>
      </c>
      <c r="B52" s="9" t="s">
        <v>162</v>
      </c>
      <c r="C52" s="7" t="s">
        <v>163</v>
      </c>
      <c r="D52" s="7" t="s">
        <v>164</v>
      </c>
      <c r="E52" s="8" t="s">
        <v>25</v>
      </c>
      <c r="F52" s="9">
        <v>100</v>
      </c>
      <c r="G52" s="33">
        <v>77.89</v>
      </c>
      <c r="H52" s="10">
        <f t="shared" si="0"/>
        <v>97.36</v>
      </c>
      <c r="I52" s="10">
        <f t="shared" si="4"/>
        <v>9736</v>
      </c>
      <c r="J52" s="11">
        <f t="shared" si="2"/>
        <v>1.5262129344508319E-2</v>
      </c>
    </row>
    <row r="53" spans="1:10" ht="26.1" customHeight="1" x14ac:dyDescent="0.2">
      <c r="A53" s="7" t="s">
        <v>165</v>
      </c>
      <c r="B53" s="9" t="s">
        <v>166</v>
      </c>
      <c r="C53" s="7" t="s">
        <v>167</v>
      </c>
      <c r="D53" s="7" t="s">
        <v>168</v>
      </c>
      <c r="E53" s="8" t="s">
        <v>25</v>
      </c>
      <c r="F53" s="9">
        <v>100</v>
      </c>
      <c r="G53" s="33">
        <v>570.77</v>
      </c>
      <c r="H53" s="10">
        <f t="shared" si="0"/>
        <v>713.46</v>
      </c>
      <c r="I53" s="10">
        <f t="shared" si="4"/>
        <v>71346</v>
      </c>
      <c r="J53" s="11">
        <f t="shared" si="2"/>
        <v>0.1118418118542821</v>
      </c>
    </row>
    <row r="54" spans="1:10" ht="51.95" customHeight="1" x14ac:dyDescent="0.2">
      <c r="A54" s="7" t="s">
        <v>169</v>
      </c>
      <c r="B54" s="9" t="s">
        <v>170</v>
      </c>
      <c r="C54" s="7" t="s">
        <v>23</v>
      </c>
      <c r="D54" s="7" t="s">
        <v>171</v>
      </c>
      <c r="E54" s="8" t="s">
        <v>172</v>
      </c>
      <c r="F54" s="9">
        <v>100</v>
      </c>
      <c r="G54" s="33">
        <v>42.67</v>
      </c>
      <c r="H54" s="10">
        <f t="shared" si="0"/>
        <v>53.34</v>
      </c>
      <c r="I54" s="10">
        <f t="shared" si="4"/>
        <v>5334</v>
      </c>
      <c r="J54" s="11">
        <f t="shared" si="2"/>
        <v>8.3615651112990321E-3</v>
      </c>
    </row>
    <row r="55" spans="1:10" ht="51.95" customHeight="1" x14ac:dyDescent="0.2">
      <c r="A55" s="7" t="s">
        <v>173</v>
      </c>
      <c r="B55" s="9" t="s">
        <v>174</v>
      </c>
      <c r="C55" s="7" t="s">
        <v>23</v>
      </c>
      <c r="D55" s="7" t="s">
        <v>175</v>
      </c>
      <c r="E55" s="8" t="s">
        <v>172</v>
      </c>
      <c r="F55" s="9">
        <v>100</v>
      </c>
      <c r="G55" s="33">
        <v>61.36</v>
      </c>
      <c r="H55" s="10">
        <f t="shared" si="0"/>
        <v>76.7</v>
      </c>
      <c r="I55" s="10">
        <f t="shared" si="4"/>
        <v>7670</v>
      </c>
      <c r="J55" s="11">
        <f t="shared" si="2"/>
        <v>1.2023472891575473E-2</v>
      </c>
    </row>
    <row r="56" spans="1:10" ht="51.95" customHeight="1" x14ac:dyDescent="0.2">
      <c r="A56" s="7" t="s">
        <v>176</v>
      </c>
      <c r="B56" s="9" t="s">
        <v>177</v>
      </c>
      <c r="C56" s="7" t="s">
        <v>23</v>
      </c>
      <c r="D56" s="7" t="s">
        <v>178</v>
      </c>
      <c r="E56" s="8" t="s">
        <v>172</v>
      </c>
      <c r="F56" s="9">
        <v>100</v>
      </c>
      <c r="G56" s="33">
        <v>35.9</v>
      </c>
      <c r="H56" s="10">
        <f t="shared" si="0"/>
        <v>44.88</v>
      </c>
      <c r="I56" s="10">
        <f t="shared" si="4"/>
        <v>4488</v>
      </c>
      <c r="J56" s="11">
        <f t="shared" si="2"/>
        <v>7.0353776189557658E-3</v>
      </c>
    </row>
    <row r="57" spans="1:10" ht="39" customHeight="1" x14ac:dyDescent="0.2">
      <c r="A57" s="7" t="s">
        <v>179</v>
      </c>
      <c r="B57" s="9" t="s">
        <v>180</v>
      </c>
      <c r="C57" s="7" t="s">
        <v>23</v>
      </c>
      <c r="D57" s="7" t="s">
        <v>181</v>
      </c>
      <c r="E57" s="8" t="s">
        <v>172</v>
      </c>
      <c r="F57" s="9">
        <v>100</v>
      </c>
      <c r="G57" s="33">
        <v>96.45</v>
      </c>
      <c r="H57" s="10">
        <f t="shared" si="0"/>
        <v>120.56</v>
      </c>
      <c r="I57" s="10">
        <f t="shared" si="4"/>
        <v>12056</v>
      </c>
      <c r="J57" s="11">
        <f t="shared" si="2"/>
        <v>1.8898955564645881E-2</v>
      </c>
    </row>
    <row r="58" spans="1:10" ht="39" customHeight="1" x14ac:dyDescent="0.2">
      <c r="A58" s="7" t="s">
        <v>182</v>
      </c>
      <c r="B58" s="9" t="s">
        <v>183</v>
      </c>
      <c r="C58" s="7" t="s">
        <v>23</v>
      </c>
      <c r="D58" s="7" t="s">
        <v>184</v>
      </c>
      <c r="E58" s="8" t="s">
        <v>172</v>
      </c>
      <c r="F58" s="9">
        <v>100</v>
      </c>
      <c r="G58" s="33">
        <v>86.41</v>
      </c>
      <c r="H58" s="10">
        <f t="shared" si="0"/>
        <v>108.01</v>
      </c>
      <c r="I58" s="10">
        <f t="shared" si="4"/>
        <v>10801</v>
      </c>
      <c r="J58" s="11">
        <f t="shared" si="2"/>
        <v>1.6931620691252501E-2</v>
      </c>
    </row>
    <row r="59" spans="1:10" ht="39" customHeight="1" x14ac:dyDescent="0.2">
      <c r="A59" s="7" t="s">
        <v>185</v>
      </c>
      <c r="B59" s="9" t="s">
        <v>186</v>
      </c>
      <c r="C59" s="7" t="s">
        <v>23</v>
      </c>
      <c r="D59" s="7" t="s">
        <v>187</v>
      </c>
      <c r="E59" s="8" t="s">
        <v>172</v>
      </c>
      <c r="F59" s="9">
        <v>100</v>
      </c>
      <c r="G59" s="33">
        <v>93.74</v>
      </c>
      <c r="H59" s="10">
        <f t="shared" si="0"/>
        <v>117.18</v>
      </c>
      <c r="I59" s="10">
        <f t="shared" si="4"/>
        <v>11718</v>
      </c>
      <c r="J59" s="11">
        <f t="shared" si="2"/>
        <v>1.8369107606712044E-2</v>
      </c>
    </row>
    <row r="60" spans="1:10" ht="26.1" customHeight="1" x14ac:dyDescent="0.2">
      <c r="A60" s="7" t="s">
        <v>188</v>
      </c>
      <c r="B60" s="9" t="s">
        <v>189</v>
      </c>
      <c r="C60" s="7" t="s">
        <v>31</v>
      </c>
      <c r="D60" s="7" t="s">
        <v>190</v>
      </c>
      <c r="E60" s="8" t="s">
        <v>74</v>
      </c>
      <c r="F60" s="9">
        <v>100</v>
      </c>
      <c r="G60" s="33">
        <v>56.99</v>
      </c>
      <c r="H60" s="10">
        <f t="shared" si="0"/>
        <v>71.239999999999995</v>
      </c>
      <c r="I60" s="10">
        <f t="shared" si="4"/>
        <v>7123.9999999999991</v>
      </c>
      <c r="J60" s="11">
        <f t="shared" si="2"/>
        <v>1.1167564651836201E-2</v>
      </c>
    </row>
    <row r="61" spans="1:10" ht="39" customHeight="1" x14ac:dyDescent="0.2">
      <c r="A61" s="7" t="s">
        <v>191</v>
      </c>
      <c r="B61" s="9" t="s">
        <v>192</v>
      </c>
      <c r="C61" s="7" t="s">
        <v>23</v>
      </c>
      <c r="D61" s="7" t="s">
        <v>193</v>
      </c>
      <c r="E61" s="8" t="s">
        <v>25</v>
      </c>
      <c r="F61" s="9">
        <v>100</v>
      </c>
      <c r="G61" s="33">
        <v>21.63</v>
      </c>
      <c r="H61" s="10">
        <f t="shared" si="0"/>
        <v>27.04</v>
      </c>
      <c r="I61" s="10">
        <f t="shared" si="4"/>
        <v>2704</v>
      </c>
      <c r="J61" s="11">
        <f t="shared" si="2"/>
        <v>4.2387836634706754E-3</v>
      </c>
    </row>
    <row r="62" spans="1:10" ht="24" customHeight="1" x14ac:dyDescent="0.2">
      <c r="A62" s="5" t="s">
        <v>194</v>
      </c>
      <c r="B62" s="5"/>
      <c r="C62" s="5"/>
      <c r="D62" s="5" t="s">
        <v>195</v>
      </c>
      <c r="E62" s="5"/>
      <c r="F62" s="6"/>
      <c r="G62" s="34"/>
      <c r="H62" s="5"/>
      <c r="I62" s="21">
        <f>SUM(I63:I70)</f>
        <v>91995</v>
      </c>
      <c r="J62" s="22">
        <f>SUM(J63:J70)</f>
        <v>0.14421113281101508</v>
      </c>
    </row>
    <row r="63" spans="1:10" ht="26.1" customHeight="1" x14ac:dyDescent="0.2">
      <c r="A63" s="7" t="s">
        <v>196</v>
      </c>
      <c r="B63" s="9" t="s">
        <v>197</v>
      </c>
      <c r="C63" s="7" t="s">
        <v>23</v>
      </c>
      <c r="D63" s="7" t="s">
        <v>198</v>
      </c>
      <c r="E63" s="8" t="s">
        <v>172</v>
      </c>
      <c r="F63" s="9">
        <v>100</v>
      </c>
      <c r="G63" s="33">
        <v>46.3</v>
      </c>
      <c r="H63" s="10">
        <f t="shared" si="0"/>
        <v>57.88</v>
      </c>
      <c r="I63" s="10">
        <f>H63*F63</f>
        <v>5788</v>
      </c>
      <c r="J63" s="11">
        <f t="shared" si="2"/>
        <v>9.0732543802397436E-3</v>
      </c>
    </row>
    <row r="64" spans="1:10" ht="26.1" customHeight="1" x14ac:dyDescent="0.2">
      <c r="A64" s="7" t="s">
        <v>199</v>
      </c>
      <c r="B64" s="9" t="s">
        <v>200</v>
      </c>
      <c r="C64" s="7" t="s">
        <v>23</v>
      </c>
      <c r="D64" s="7" t="s">
        <v>201</v>
      </c>
      <c r="E64" s="8" t="s">
        <v>172</v>
      </c>
      <c r="F64" s="9">
        <v>100</v>
      </c>
      <c r="G64" s="33">
        <v>58.61</v>
      </c>
      <c r="H64" s="10">
        <f t="shared" si="0"/>
        <v>73.260000000000005</v>
      </c>
      <c r="I64" s="10">
        <f t="shared" ref="I64:I70" si="5">H64*F64</f>
        <v>7326.0000000000009</v>
      </c>
      <c r="J64" s="11">
        <f t="shared" si="2"/>
        <v>1.148421934858956E-2</v>
      </c>
    </row>
    <row r="65" spans="1:10" ht="39" customHeight="1" x14ac:dyDescent="0.2">
      <c r="A65" s="7" t="s">
        <v>202</v>
      </c>
      <c r="B65" s="9" t="s">
        <v>203</v>
      </c>
      <c r="C65" s="7" t="s">
        <v>23</v>
      </c>
      <c r="D65" s="7" t="s">
        <v>204</v>
      </c>
      <c r="E65" s="8" t="s">
        <v>172</v>
      </c>
      <c r="F65" s="9">
        <v>100</v>
      </c>
      <c r="G65" s="33">
        <v>66.19</v>
      </c>
      <c r="H65" s="10">
        <f t="shared" si="0"/>
        <v>82.74</v>
      </c>
      <c r="I65" s="10">
        <f t="shared" si="5"/>
        <v>8274</v>
      </c>
      <c r="J65" s="11">
        <f t="shared" si="2"/>
        <v>1.2970301786818184E-2</v>
      </c>
    </row>
    <row r="66" spans="1:10" ht="51.95" customHeight="1" x14ac:dyDescent="0.2">
      <c r="A66" s="7" t="s">
        <v>205</v>
      </c>
      <c r="B66" s="9" t="s">
        <v>206</v>
      </c>
      <c r="C66" s="7" t="s">
        <v>23</v>
      </c>
      <c r="D66" s="7" t="s">
        <v>207</v>
      </c>
      <c r="E66" s="8" t="s">
        <v>172</v>
      </c>
      <c r="F66" s="9">
        <v>100</v>
      </c>
      <c r="G66" s="33">
        <v>183.23</v>
      </c>
      <c r="H66" s="10">
        <f t="shared" si="0"/>
        <v>229.04</v>
      </c>
      <c r="I66" s="10">
        <f t="shared" si="5"/>
        <v>22904</v>
      </c>
      <c r="J66" s="11">
        <f t="shared" si="2"/>
        <v>3.5904253338806341E-2</v>
      </c>
    </row>
    <row r="67" spans="1:10" ht="39" customHeight="1" x14ac:dyDescent="0.2">
      <c r="A67" s="7" t="s">
        <v>208</v>
      </c>
      <c r="B67" s="9" t="s">
        <v>209</v>
      </c>
      <c r="C67" s="7" t="s">
        <v>23</v>
      </c>
      <c r="D67" s="7" t="s">
        <v>210</v>
      </c>
      <c r="E67" s="8" t="s">
        <v>172</v>
      </c>
      <c r="F67" s="9">
        <v>100</v>
      </c>
      <c r="G67" s="33">
        <v>193.02</v>
      </c>
      <c r="H67" s="10">
        <f t="shared" si="0"/>
        <v>241.28</v>
      </c>
      <c r="I67" s="10">
        <f t="shared" si="5"/>
        <v>24128</v>
      </c>
      <c r="J67" s="11">
        <f t="shared" si="2"/>
        <v>3.7822992689430637E-2</v>
      </c>
    </row>
    <row r="68" spans="1:10" ht="39" customHeight="1" x14ac:dyDescent="0.2">
      <c r="A68" s="7" t="s">
        <v>211</v>
      </c>
      <c r="B68" s="9" t="s">
        <v>212</v>
      </c>
      <c r="C68" s="7" t="s">
        <v>23</v>
      </c>
      <c r="D68" s="7" t="s">
        <v>213</v>
      </c>
      <c r="E68" s="8" t="s">
        <v>172</v>
      </c>
      <c r="F68" s="9">
        <v>100</v>
      </c>
      <c r="G68" s="33">
        <v>72.7</v>
      </c>
      <c r="H68" s="10">
        <f t="shared" si="0"/>
        <v>90.88</v>
      </c>
      <c r="I68" s="10">
        <f t="shared" si="5"/>
        <v>9088</v>
      </c>
      <c r="J68" s="11">
        <f t="shared" si="2"/>
        <v>1.4246326158883689E-2</v>
      </c>
    </row>
    <row r="69" spans="1:10" ht="39" customHeight="1" x14ac:dyDescent="0.2">
      <c r="A69" s="7" t="s">
        <v>214</v>
      </c>
      <c r="B69" s="9" t="s">
        <v>215</v>
      </c>
      <c r="C69" s="7" t="s">
        <v>23</v>
      </c>
      <c r="D69" s="7" t="s">
        <v>216</v>
      </c>
      <c r="E69" s="8" t="s">
        <v>172</v>
      </c>
      <c r="F69" s="9">
        <v>100</v>
      </c>
      <c r="G69" s="33">
        <v>99.54</v>
      </c>
      <c r="H69" s="10">
        <f t="shared" si="0"/>
        <v>124.43</v>
      </c>
      <c r="I69" s="10">
        <f t="shared" si="5"/>
        <v>12443</v>
      </c>
      <c r="J69" s="11">
        <f t="shared" si="2"/>
        <v>1.9505615800505034E-2</v>
      </c>
    </row>
    <row r="70" spans="1:10" ht="26.1" customHeight="1" x14ac:dyDescent="0.2">
      <c r="A70" s="7" t="s">
        <v>217</v>
      </c>
      <c r="B70" s="9" t="s">
        <v>218</v>
      </c>
      <c r="C70" s="7" t="s">
        <v>23</v>
      </c>
      <c r="D70" s="7" t="s">
        <v>219</v>
      </c>
      <c r="E70" s="8" t="s">
        <v>172</v>
      </c>
      <c r="F70" s="9">
        <v>50</v>
      </c>
      <c r="G70" s="33">
        <v>32.700000000000003</v>
      </c>
      <c r="H70" s="10">
        <f t="shared" si="0"/>
        <v>40.880000000000003</v>
      </c>
      <c r="I70" s="10">
        <f t="shared" si="5"/>
        <v>2044.0000000000002</v>
      </c>
      <c r="J70" s="11">
        <f t="shared" si="2"/>
        <v>3.2041693077418864E-3</v>
      </c>
    </row>
    <row r="71" spans="1:10" ht="24" customHeight="1" x14ac:dyDescent="0.2">
      <c r="A71" s="5" t="s">
        <v>220</v>
      </c>
      <c r="B71" s="5"/>
      <c r="C71" s="5"/>
      <c r="D71" s="5" t="s">
        <v>221</v>
      </c>
      <c r="E71" s="5"/>
      <c r="F71" s="6"/>
      <c r="G71" s="34"/>
      <c r="H71" s="5"/>
      <c r="I71" s="21">
        <f>SUM(I72:I78)</f>
        <v>96832</v>
      </c>
      <c r="J71" s="22">
        <f>SUM(J72:J78)</f>
        <v>0.15179360196050015</v>
      </c>
    </row>
    <row r="72" spans="1:10" ht="26.1" customHeight="1" x14ac:dyDescent="0.2">
      <c r="A72" s="7" t="s">
        <v>222</v>
      </c>
      <c r="B72" s="9" t="s">
        <v>223</v>
      </c>
      <c r="C72" s="7" t="s">
        <v>23</v>
      </c>
      <c r="D72" s="7" t="s">
        <v>224</v>
      </c>
      <c r="E72" s="8" t="s">
        <v>25</v>
      </c>
      <c r="F72" s="9">
        <v>100</v>
      </c>
      <c r="G72" s="33">
        <v>31.94</v>
      </c>
      <c r="H72" s="10">
        <f t="shared" si="0"/>
        <v>39.93</v>
      </c>
      <c r="I72" s="10">
        <f>H72*F72</f>
        <v>3993</v>
      </c>
      <c r="J72" s="11">
        <f t="shared" ref="J72:J78" si="6">I72/$H$82</f>
        <v>6.2594168521591734E-3</v>
      </c>
    </row>
    <row r="73" spans="1:10" ht="39" customHeight="1" x14ac:dyDescent="0.2">
      <c r="A73" s="7" t="s">
        <v>225</v>
      </c>
      <c r="B73" s="9" t="s">
        <v>226</v>
      </c>
      <c r="C73" s="7" t="s">
        <v>23</v>
      </c>
      <c r="D73" s="7" t="s">
        <v>227</v>
      </c>
      <c r="E73" s="8" t="s">
        <v>25</v>
      </c>
      <c r="F73" s="9">
        <v>100</v>
      </c>
      <c r="G73" s="33">
        <v>61.78</v>
      </c>
      <c r="H73" s="10">
        <f t="shared" si="0"/>
        <v>77.23</v>
      </c>
      <c r="I73" s="10">
        <f t="shared" ref="I73:I78" si="7">H73*F73</f>
        <v>7723</v>
      </c>
      <c r="J73" s="11">
        <f t="shared" si="6"/>
        <v>1.2106555559535511E-2</v>
      </c>
    </row>
    <row r="74" spans="1:10" ht="26.1" customHeight="1" x14ac:dyDescent="0.2">
      <c r="A74" s="7" t="s">
        <v>228</v>
      </c>
      <c r="B74" s="9" t="s">
        <v>229</v>
      </c>
      <c r="C74" s="7" t="s">
        <v>23</v>
      </c>
      <c r="D74" s="7" t="s">
        <v>230</v>
      </c>
      <c r="E74" s="8" t="s">
        <v>25</v>
      </c>
      <c r="F74" s="9">
        <v>100</v>
      </c>
      <c r="G74" s="33">
        <v>51.22</v>
      </c>
      <c r="H74" s="10">
        <f t="shared" ref="H74:H78" si="8">ROUND(G74*(1+$G$2),2)</f>
        <v>64.03</v>
      </c>
      <c r="I74" s="10">
        <f t="shared" si="7"/>
        <v>6403</v>
      </c>
      <c r="J74" s="11">
        <f t="shared" si="6"/>
        <v>1.0037326848077933E-2</v>
      </c>
    </row>
    <row r="75" spans="1:10" ht="39" customHeight="1" x14ac:dyDescent="0.2">
      <c r="A75" s="7" t="s">
        <v>231</v>
      </c>
      <c r="B75" s="9">
        <v>98547</v>
      </c>
      <c r="C75" s="7" t="s">
        <v>23</v>
      </c>
      <c r="D75" s="7" t="s">
        <v>232</v>
      </c>
      <c r="E75" s="8" t="s">
        <v>25</v>
      </c>
      <c r="F75" s="9">
        <v>100</v>
      </c>
      <c r="G75" s="33">
        <v>253.29</v>
      </c>
      <c r="H75" s="10">
        <f t="shared" si="8"/>
        <v>316.61</v>
      </c>
      <c r="I75" s="10">
        <f t="shared" si="7"/>
        <v>31661</v>
      </c>
      <c r="J75" s="11">
        <f t="shared" si="6"/>
        <v>4.9631704722316955E-2</v>
      </c>
    </row>
    <row r="76" spans="1:10" ht="39" customHeight="1" x14ac:dyDescent="0.2">
      <c r="A76" s="7" t="s">
        <v>233</v>
      </c>
      <c r="B76" s="9" t="s">
        <v>234</v>
      </c>
      <c r="C76" s="7" t="s">
        <v>23</v>
      </c>
      <c r="D76" s="7" t="s">
        <v>235</v>
      </c>
      <c r="E76" s="8" t="s">
        <v>25</v>
      </c>
      <c r="F76" s="9">
        <v>100</v>
      </c>
      <c r="G76" s="33">
        <v>149.08000000000001</v>
      </c>
      <c r="H76" s="10">
        <f t="shared" si="8"/>
        <v>186.35</v>
      </c>
      <c r="I76" s="10">
        <f t="shared" si="7"/>
        <v>18635</v>
      </c>
      <c r="J76" s="11">
        <f t="shared" si="6"/>
        <v>2.9212179574251491E-2</v>
      </c>
    </row>
    <row r="77" spans="1:10" ht="26.1" customHeight="1" x14ac:dyDescent="0.2">
      <c r="A77" s="7" t="s">
        <v>236</v>
      </c>
      <c r="B77" s="9" t="s">
        <v>237</v>
      </c>
      <c r="C77" s="7" t="s">
        <v>23</v>
      </c>
      <c r="D77" s="7" t="s">
        <v>238</v>
      </c>
      <c r="E77" s="8" t="s">
        <v>25</v>
      </c>
      <c r="F77" s="9">
        <v>100</v>
      </c>
      <c r="G77" s="33">
        <v>179.51</v>
      </c>
      <c r="H77" s="10">
        <f t="shared" si="8"/>
        <v>224.39</v>
      </c>
      <c r="I77" s="10">
        <f t="shared" si="7"/>
        <v>22439</v>
      </c>
      <c r="J77" s="11">
        <f t="shared" si="6"/>
        <v>3.5175320497270145E-2</v>
      </c>
    </row>
    <row r="78" spans="1:10" ht="26.1" customHeight="1" x14ac:dyDescent="0.2">
      <c r="A78" s="7" t="s">
        <v>239</v>
      </c>
      <c r="B78" s="9" t="s">
        <v>240</v>
      </c>
      <c r="C78" s="7" t="s">
        <v>23</v>
      </c>
      <c r="D78" s="7" t="s">
        <v>241</v>
      </c>
      <c r="E78" s="8" t="s">
        <v>25</v>
      </c>
      <c r="F78" s="9">
        <v>100</v>
      </c>
      <c r="G78" s="33">
        <v>47.82</v>
      </c>
      <c r="H78" s="10">
        <f t="shared" si="8"/>
        <v>59.78</v>
      </c>
      <c r="I78" s="10">
        <f t="shared" si="7"/>
        <v>5978</v>
      </c>
      <c r="J78" s="11">
        <f t="shared" si="6"/>
        <v>9.3710979068889408E-3</v>
      </c>
    </row>
    <row r="79" spans="1:10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</row>
    <row r="80" spans="1:10" x14ac:dyDescent="0.2">
      <c r="A80" s="23"/>
      <c r="B80" s="23"/>
      <c r="C80" s="23"/>
      <c r="D80" s="15"/>
      <c r="E80" s="17"/>
      <c r="F80" s="24" t="s">
        <v>242</v>
      </c>
      <c r="G80" s="23"/>
      <c r="H80" s="31">
        <f>(I71+I62+I39+I22+I5)*0.75</f>
        <v>478439.13749999995</v>
      </c>
      <c r="I80" s="32"/>
      <c r="J80" s="32"/>
    </row>
    <row r="81" spans="1:10" x14ac:dyDescent="0.2">
      <c r="A81" s="23"/>
      <c r="B81" s="23"/>
      <c r="C81" s="23"/>
      <c r="D81" s="15"/>
      <c r="E81" s="17"/>
      <c r="F81" s="24" t="s">
        <v>243</v>
      </c>
      <c r="G81" s="23"/>
      <c r="H81" s="31">
        <f>H82-H80</f>
        <v>159479.71250000002</v>
      </c>
      <c r="I81" s="32"/>
      <c r="J81" s="32"/>
    </row>
    <row r="82" spans="1:10" x14ac:dyDescent="0.2">
      <c r="A82" s="23"/>
      <c r="B82" s="23"/>
      <c r="C82" s="23"/>
      <c r="D82" s="15"/>
      <c r="E82" s="17"/>
      <c r="F82" s="24" t="s">
        <v>244</v>
      </c>
      <c r="G82" s="23"/>
      <c r="H82" s="31">
        <f>I5+I22+I39+I62+I71</f>
        <v>637918.85</v>
      </c>
      <c r="I82" s="32"/>
      <c r="J82" s="32"/>
    </row>
    <row r="83" spans="1:10" ht="60" customHeight="1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ht="69.95" customHeight="1" x14ac:dyDescent="0.2">
      <c r="A84" s="27" t="s">
        <v>245</v>
      </c>
      <c r="B84" s="28"/>
      <c r="C84" s="28"/>
      <c r="D84" s="28"/>
      <c r="E84" s="28"/>
      <c r="F84" s="28"/>
      <c r="G84" s="28"/>
      <c r="H84" s="28"/>
      <c r="I84" s="28"/>
      <c r="J84" s="28"/>
    </row>
  </sheetData>
  <mergeCells count="17">
    <mergeCell ref="E1:F1"/>
    <mergeCell ref="G1:H1"/>
    <mergeCell ref="I1:J1"/>
    <mergeCell ref="E2:F2"/>
    <mergeCell ref="G2:H2"/>
    <mergeCell ref="I2:J2"/>
    <mergeCell ref="A82:C82"/>
    <mergeCell ref="F82:G82"/>
    <mergeCell ref="H82:J82"/>
    <mergeCell ref="A84:J84"/>
    <mergeCell ref="A3:J3"/>
    <mergeCell ref="A80:C80"/>
    <mergeCell ref="F80:G80"/>
    <mergeCell ref="H80:J80"/>
    <mergeCell ref="A81:C81"/>
    <mergeCell ref="F81:G81"/>
    <mergeCell ref="H81:J81"/>
  </mergeCells>
  <pageMargins left="0.51181102362204722" right="0.51181102362204722" top="0.98425196850393704" bottom="0.98425196850393704" header="0.51181102362204722" footer="0.51181102362204722"/>
  <pageSetup paperSize="9" scale="75" fitToHeight="0" orientation="landscape" r:id="rId1"/>
  <headerFooter>
    <oddHeader>&amp;A</oddHeader>
    <oddFooter>&amp;A&amp;RPágina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446F9-C6BA-4177-8B41-698EA72EBC31}">
  <sheetPr>
    <pageSetUpPr fitToPage="1"/>
  </sheetPr>
  <dimension ref="A1:J84"/>
  <sheetViews>
    <sheetView showOutlineSymbols="0" showWhiteSpace="0" zoomScale="85" zoomScaleNormal="85" workbookViewId="0">
      <selection activeCell="G7" sqref="G7"/>
    </sheetView>
  </sheetViews>
  <sheetFormatPr defaultRowHeight="14.25" x14ac:dyDescent="0.2"/>
  <cols>
    <col min="1" max="2" width="10" style="19" bestFit="1" customWidth="1"/>
    <col min="3" max="3" width="13.25" style="19" bestFit="1" customWidth="1"/>
    <col min="4" max="4" width="60" style="19" bestFit="1" customWidth="1"/>
    <col min="5" max="5" width="8" style="19" bestFit="1" customWidth="1"/>
    <col min="6" max="10" width="13" style="19" bestFit="1" customWidth="1"/>
    <col min="11" max="16384" width="9" style="19"/>
  </cols>
  <sheetData>
    <row r="1" spans="1:10" ht="15" x14ac:dyDescent="0.2">
      <c r="A1" s="20"/>
      <c r="B1" s="20"/>
      <c r="C1" s="20"/>
      <c r="D1" s="20" t="s">
        <v>0</v>
      </c>
      <c r="E1" s="30" t="s">
        <v>1</v>
      </c>
      <c r="F1" s="30"/>
      <c r="G1" s="30" t="s">
        <v>2</v>
      </c>
      <c r="H1" s="30"/>
      <c r="I1" s="30" t="s">
        <v>3</v>
      </c>
      <c r="J1" s="30"/>
    </row>
    <row r="2" spans="1:10" ht="80.099999999999994" customHeight="1" x14ac:dyDescent="0.2">
      <c r="A2" s="18"/>
      <c r="B2" s="18"/>
      <c r="C2" s="18"/>
      <c r="D2" s="18" t="s">
        <v>4</v>
      </c>
      <c r="E2" s="24" t="s">
        <v>5</v>
      </c>
      <c r="F2" s="24"/>
      <c r="G2" s="24" t="s">
        <v>6</v>
      </c>
      <c r="H2" s="24"/>
      <c r="I2" s="24" t="s">
        <v>7</v>
      </c>
      <c r="J2" s="24"/>
    </row>
    <row r="3" spans="1:10" ht="15" x14ac:dyDescent="0.25">
      <c r="A3" s="29" t="s">
        <v>8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30" customHeight="1" x14ac:dyDescent="0.2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4" t="s">
        <v>18</v>
      </c>
    </row>
    <row r="5" spans="1:10" ht="24" customHeight="1" x14ac:dyDescent="0.2">
      <c r="A5" s="5" t="s">
        <v>19</v>
      </c>
      <c r="B5" s="5"/>
      <c r="C5" s="5"/>
      <c r="D5" s="5" t="s">
        <v>20</v>
      </c>
      <c r="E5" s="5"/>
      <c r="F5" s="6"/>
      <c r="G5" s="34"/>
      <c r="H5" s="5"/>
      <c r="I5" s="21">
        <f>SUM(I6:I21)</f>
        <v>73263</v>
      </c>
      <c r="J5" s="22">
        <f>SUM(J6:J21)</f>
        <v>7.9181085379512989E-2</v>
      </c>
    </row>
    <row r="6" spans="1:10" ht="39" customHeight="1" x14ac:dyDescent="0.2">
      <c r="A6" s="7" t="s">
        <v>21</v>
      </c>
      <c r="B6" s="9" t="s">
        <v>22</v>
      </c>
      <c r="C6" s="7" t="s">
        <v>23</v>
      </c>
      <c r="D6" s="7" t="s">
        <v>24</v>
      </c>
      <c r="E6" s="8" t="s">
        <v>25</v>
      </c>
      <c r="F6" s="9">
        <v>200</v>
      </c>
      <c r="G6" s="33">
        <v>4.51</v>
      </c>
      <c r="H6" s="10">
        <f>ROUND(G6*(1+$G$2),2)</f>
        <v>5.64</v>
      </c>
      <c r="I6" s="10">
        <f>H6*F6</f>
        <v>1128</v>
      </c>
      <c r="J6" s="11">
        <f>I6/$H$82</f>
        <v>1.2191183040291915E-3</v>
      </c>
    </row>
    <row r="7" spans="1:10" ht="39" customHeight="1" x14ac:dyDescent="0.2">
      <c r="A7" s="7" t="s">
        <v>26</v>
      </c>
      <c r="B7" s="9" t="s">
        <v>27</v>
      </c>
      <c r="C7" s="7" t="s">
        <v>23</v>
      </c>
      <c r="D7" s="7" t="s">
        <v>28</v>
      </c>
      <c r="E7" s="8" t="s">
        <v>25</v>
      </c>
      <c r="F7" s="9">
        <v>200</v>
      </c>
      <c r="G7" s="33">
        <v>3.59</v>
      </c>
      <c r="H7" s="10">
        <f t="shared" ref="H7:H21" si="0">ROUND(G7*(1+$G$2),2)</f>
        <v>4.49</v>
      </c>
      <c r="I7" s="10">
        <f t="shared" ref="I7:I21" si="1">H7*F7</f>
        <v>898</v>
      </c>
      <c r="J7" s="11">
        <f t="shared" ref="J7:J70" si="2">I7/$H$82</f>
        <v>9.705392172147286E-4</v>
      </c>
    </row>
    <row r="8" spans="1:10" ht="51.95" customHeight="1" x14ac:dyDescent="0.2">
      <c r="A8" s="7" t="s">
        <v>29</v>
      </c>
      <c r="B8" s="9" t="s">
        <v>30</v>
      </c>
      <c r="C8" s="7" t="s">
        <v>31</v>
      </c>
      <c r="D8" s="7" t="s">
        <v>32</v>
      </c>
      <c r="E8" s="8" t="s">
        <v>25</v>
      </c>
      <c r="F8" s="9">
        <v>200</v>
      </c>
      <c r="G8" s="33">
        <v>23.9</v>
      </c>
      <c r="H8" s="10">
        <f t="shared" si="0"/>
        <v>29.88</v>
      </c>
      <c r="I8" s="10">
        <f t="shared" si="1"/>
        <v>5976</v>
      </c>
      <c r="J8" s="11">
        <f t="shared" si="2"/>
        <v>6.4587331426227378E-3</v>
      </c>
    </row>
    <row r="9" spans="1:10" ht="51.95" customHeight="1" x14ac:dyDescent="0.2">
      <c r="A9" s="7" t="s">
        <v>33</v>
      </c>
      <c r="B9" s="9" t="s">
        <v>34</v>
      </c>
      <c r="C9" s="7" t="s">
        <v>31</v>
      </c>
      <c r="D9" s="7" t="s">
        <v>35</v>
      </c>
      <c r="E9" s="8" t="s">
        <v>25</v>
      </c>
      <c r="F9" s="9">
        <v>200</v>
      </c>
      <c r="G9" s="33">
        <v>12.71</v>
      </c>
      <c r="H9" s="10">
        <f t="shared" si="0"/>
        <v>15.89</v>
      </c>
      <c r="I9" s="10">
        <f t="shared" si="1"/>
        <v>3178</v>
      </c>
      <c r="J9" s="11">
        <f t="shared" si="2"/>
        <v>3.4347145125928815E-3</v>
      </c>
    </row>
    <row r="10" spans="1:10" ht="65.099999999999994" customHeight="1" x14ac:dyDescent="0.2">
      <c r="A10" s="7" t="s">
        <v>36</v>
      </c>
      <c r="B10" s="9" t="s">
        <v>37</v>
      </c>
      <c r="C10" s="7" t="s">
        <v>31</v>
      </c>
      <c r="D10" s="7" t="s">
        <v>38</v>
      </c>
      <c r="E10" s="8" t="s">
        <v>25</v>
      </c>
      <c r="F10" s="9">
        <v>200</v>
      </c>
      <c r="G10" s="33">
        <v>14.23</v>
      </c>
      <c r="H10" s="10">
        <f t="shared" si="0"/>
        <v>17.79</v>
      </c>
      <c r="I10" s="10">
        <f t="shared" si="1"/>
        <v>3558</v>
      </c>
      <c r="J10" s="11">
        <f t="shared" si="2"/>
        <v>3.8454103951559072E-3</v>
      </c>
    </row>
    <row r="11" spans="1:10" ht="51.95" customHeight="1" x14ac:dyDescent="0.2">
      <c r="A11" s="7" t="s">
        <v>39</v>
      </c>
      <c r="B11" s="9" t="s">
        <v>40</v>
      </c>
      <c r="C11" s="7" t="s">
        <v>31</v>
      </c>
      <c r="D11" s="7" t="s">
        <v>41</v>
      </c>
      <c r="E11" s="8" t="s">
        <v>25</v>
      </c>
      <c r="F11" s="9">
        <v>200</v>
      </c>
      <c r="G11" s="33">
        <v>8.9</v>
      </c>
      <c r="H11" s="10">
        <f t="shared" si="0"/>
        <v>11.13</v>
      </c>
      <c r="I11" s="10">
        <f t="shared" si="1"/>
        <v>2226</v>
      </c>
      <c r="J11" s="11">
        <f t="shared" si="2"/>
        <v>2.4058132489086703E-3</v>
      </c>
    </row>
    <row r="12" spans="1:10" ht="39" customHeight="1" x14ac:dyDescent="0.2">
      <c r="A12" s="7" t="s">
        <v>42</v>
      </c>
      <c r="B12" s="9" t="s">
        <v>43</v>
      </c>
      <c r="C12" s="7" t="s">
        <v>44</v>
      </c>
      <c r="D12" s="7" t="s">
        <v>45</v>
      </c>
      <c r="E12" s="8" t="s">
        <v>46</v>
      </c>
      <c r="F12" s="9">
        <v>100</v>
      </c>
      <c r="G12" s="33">
        <v>40.630000000000003</v>
      </c>
      <c r="H12" s="10">
        <f t="shared" si="0"/>
        <v>50.79</v>
      </c>
      <c r="I12" s="10">
        <f t="shared" si="1"/>
        <v>5079</v>
      </c>
      <c r="J12" s="11">
        <f t="shared" si="2"/>
        <v>5.4892747040463331E-3</v>
      </c>
    </row>
    <row r="13" spans="1:10" ht="39" customHeight="1" x14ac:dyDescent="0.2">
      <c r="A13" s="7" t="s">
        <v>47</v>
      </c>
      <c r="B13" s="9" t="s">
        <v>48</v>
      </c>
      <c r="C13" s="7" t="s">
        <v>44</v>
      </c>
      <c r="D13" s="7" t="s">
        <v>49</v>
      </c>
      <c r="E13" s="8" t="s">
        <v>46</v>
      </c>
      <c r="F13" s="9">
        <v>100</v>
      </c>
      <c r="G13" s="33">
        <v>66.209999999999994</v>
      </c>
      <c r="H13" s="10">
        <f t="shared" si="0"/>
        <v>82.76</v>
      </c>
      <c r="I13" s="10">
        <f t="shared" si="1"/>
        <v>8276</v>
      </c>
      <c r="J13" s="11">
        <f t="shared" si="2"/>
        <v>8.944524010767365E-3</v>
      </c>
    </row>
    <row r="14" spans="1:10" ht="39" customHeight="1" x14ac:dyDescent="0.2">
      <c r="A14" s="7" t="s">
        <v>50</v>
      </c>
      <c r="B14" s="9" t="s">
        <v>51</v>
      </c>
      <c r="C14" s="7" t="s">
        <v>44</v>
      </c>
      <c r="D14" s="7" t="s">
        <v>52</v>
      </c>
      <c r="E14" s="8" t="s">
        <v>46</v>
      </c>
      <c r="F14" s="9">
        <v>100</v>
      </c>
      <c r="G14" s="33">
        <v>156.28</v>
      </c>
      <c r="H14" s="10">
        <f t="shared" si="0"/>
        <v>195.35</v>
      </c>
      <c r="I14" s="10">
        <f t="shared" si="1"/>
        <v>19535</v>
      </c>
      <c r="J14" s="11">
        <f t="shared" si="2"/>
        <v>2.1113010699654482E-2</v>
      </c>
    </row>
    <row r="15" spans="1:10" ht="39" customHeight="1" x14ac:dyDescent="0.2">
      <c r="A15" s="7" t="s">
        <v>53</v>
      </c>
      <c r="B15" s="9" t="s">
        <v>54</v>
      </c>
      <c r="C15" s="7" t="s">
        <v>44</v>
      </c>
      <c r="D15" s="7" t="s">
        <v>55</v>
      </c>
      <c r="E15" s="8" t="s">
        <v>46</v>
      </c>
      <c r="F15" s="9">
        <v>100</v>
      </c>
      <c r="G15" s="33">
        <v>104.55</v>
      </c>
      <c r="H15" s="10">
        <f t="shared" si="0"/>
        <v>130.69</v>
      </c>
      <c r="I15" s="10">
        <f t="shared" si="1"/>
        <v>13069</v>
      </c>
      <c r="J15" s="11">
        <f t="shared" si="2"/>
        <v>1.4124696024253106E-2</v>
      </c>
    </row>
    <row r="16" spans="1:10" ht="26.1" customHeight="1" x14ac:dyDescent="0.2">
      <c r="A16" s="7" t="s">
        <v>56</v>
      </c>
      <c r="B16" s="9" t="s">
        <v>57</v>
      </c>
      <c r="C16" s="7" t="s">
        <v>23</v>
      </c>
      <c r="D16" s="7" t="s">
        <v>58</v>
      </c>
      <c r="E16" s="8" t="s">
        <v>25</v>
      </c>
      <c r="F16" s="9">
        <v>100</v>
      </c>
      <c r="G16" s="33">
        <v>14.12</v>
      </c>
      <c r="H16" s="10">
        <f t="shared" si="0"/>
        <v>17.649999999999999</v>
      </c>
      <c r="I16" s="10">
        <f t="shared" si="1"/>
        <v>1764.9999999999998</v>
      </c>
      <c r="J16" s="11">
        <f t="shared" si="2"/>
        <v>1.9075742966414208E-3</v>
      </c>
    </row>
    <row r="17" spans="1:10" ht="26.1" customHeight="1" x14ac:dyDescent="0.2">
      <c r="A17" s="7" t="s">
        <v>59</v>
      </c>
      <c r="B17" s="9" t="s">
        <v>60</v>
      </c>
      <c r="C17" s="7" t="s">
        <v>23</v>
      </c>
      <c r="D17" s="7" t="s">
        <v>61</v>
      </c>
      <c r="E17" s="8" t="s">
        <v>25</v>
      </c>
      <c r="F17" s="9">
        <v>100</v>
      </c>
      <c r="G17" s="33">
        <v>9.41</v>
      </c>
      <c r="H17" s="10">
        <f t="shared" si="0"/>
        <v>11.76</v>
      </c>
      <c r="I17" s="10">
        <f t="shared" si="1"/>
        <v>1176</v>
      </c>
      <c r="J17" s="11">
        <f t="shared" si="2"/>
        <v>1.2709956786687315E-3</v>
      </c>
    </row>
    <row r="18" spans="1:10" ht="26.1" customHeight="1" x14ac:dyDescent="0.2">
      <c r="A18" s="7" t="s">
        <v>62</v>
      </c>
      <c r="B18" s="9" t="s">
        <v>63</v>
      </c>
      <c r="C18" s="7" t="s">
        <v>23</v>
      </c>
      <c r="D18" s="7" t="s">
        <v>64</v>
      </c>
      <c r="E18" s="8" t="s">
        <v>25</v>
      </c>
      <c r="F18" s="9">
        <v>100</v>
      </c>
      <c r="G18" s="33">
        <v>7.74</v>
      </c>
      <c r="H18" s="10">
        <f t="shared" si="0"/>
        <v>9.68</v>
      </c>
      <c r="I18" s="10">
        <f t="shared" si="1"/>
        <v>968</v>
      </c>
      <c r="J18" s="11">
        <f t="shared" si="2"/>
        <v>1.0461937218973912E-3</v>
      </c>
    </row>
    <row r="19" spans="1:10" ht="39" customHeight="1" x14ac:dyDescent="0.2">
      <c r="A19" s="7" t="s">
        <v>65</v>
      </c>
      <c r="B19" s="9" t="s">
        <v>66</v>
      </c>
      <c r="C19" s="7" t="s">
        <v>23</v>
      </c>
      <c r="D19" s="7" t="s">
        <v>67</v>
      </c>
      <c r="E19" s="8" t="s">
        <v>25</v>
      </c>
      <c r="F19" s="9">
        <v>100</v>
      </c>
      <c r="G19" s="33">
        <v>2.9</v>
      </c>
      <c r="H19" s="10">
        <f t="shared" si="0"/>
        <v>3.63</v>
      </c>
      <c r="I19" s="10">
        <f t="shared" si="1"/>
        <v>363</v>
      </c>
      <c r="J19" s="11">
        <f t="shared" si="2"/>
        <v>3.923226457115217E-4</v>
      </c>
    </row>
    <row r="20" spans="1:10" ht="26.1" customHeight="1" x14ac:dyDescent="0.2">
      <c r="A20" s="7" t="s">
        <v>68</v>
      </c>
      <c r="B20" s="9" t="s">
        <v>69</v>
      </c>
      <c r="C20" s="7" t="s">
        <v>23</v>
      </c>
      <c r="D20" s="7" t="s">
        <v>70</v>
      </c>
      <c r="E20" s="8" t="s">
        <v>25</v>
      </c>
      <c r="F20" s="9">
        <v>100</v>
      </c>
      <c r="G20" s="33">
        <v>35.020000000000003</v>
      </c>
      <c r="H20" s="10">
        <f t="shared" si="0"/>
        <v>43.78</v>
      </c>
      <c r="I20" s="10">
        <f t="shared" si="1"/>
        <v>4378</v>
      </c>
      <c r="J20" s="11">
        <f t="shared" si="2"/>
        <v>4.7316488785813828E-3</v>
      </c>
    </row>
    <row r="21" spans="1:10" ht="51.95" customHeight="1" x14ac:dyDescent="0.2">
      <c r="A21" s="7" t="s">
        <v>71</v>
      </c>
      <c r="B21" s="9" t="s">
        <v>72</v>
      </c>
      <c r="C21" s="7" t="s">
        <v>31</v>
      </c>
      <c r="D21" s="7" t="s">
        <v>73</v>
      </c>
      <c r="E21" s="8" t="s">
        <v>74</v>
      </c>
      <c r="F21" s="9">
        <v>200</v>
      </c>
      <c r="G21" s="33">
        <v>6.76</v>
      </c>
      <c r="H21" s="10">
        <f t="shared" si="0"/>
        <v>8.4499999999999993</v>
      </c>
      <c r="I21" s="10">
        <f t="shared" si="1"/>
        <v>1689.9999999999998</v>
      </c>
      <c r="J21" s="11">
        <f t="shared" si="2"/>
        <v>1.8265158987671394E-3</v>
      </c>
    </row>
    <row r="22" spans="1:10" ht="24" customHeight="1" x14ac:dyDescent="0.2">
      <c r="A22" s="5" t="s">
        <v>75</v>
      </c>
      <c r="B22" s="5"/>
      <c r="C22" s="5"/>
      <c r="D22" s="5" t="s">
        <v>76</v>
      </c>
      <c r="E22" s="5"/>
      <c r="F22" s="6"/>
      <c r="G22" s="34"/>
      <c r="H22" s="5"/>
      <c r="I22" s="21">
        <f>SUM(I23:I38)</f>
        <v>148654.35</v>
      </c>
      <c r="J22" s="22">
        <f>SUM(J23:J38)</f>
        <v>0.16066244597390233</v>
      </c>
    </row>
    <row r="23" spans="1:10" ht="39" customHeight="1" x14ac:dyDescent="0.2">
      <c r="A23" s="7" t="s">
        <v>77</v>
      </c>
      <c r="B23" s="9" t="s">
        <v>78</v>
      </c>
      <c r="C23" s="7" t="s">
        <v>23</v>
      </c>
      <c r="D23" s="7" t="s">
        <v>79</v>
      </c>
      <c r="E23" s="8" t="s">
        <v>46</v>
      </c>
      <c r="F23" s="9">
        <v>15</v>
      </c>
      <c r="G23" s="33">
        <v>827.72</v>
      </c>
      <c r="H23" s="10">
        <f>ROUND(G23*(1+$G$2),2)</f>
        <v>1034.6500000000001</v>
      </c>
      <c r="I23" s="10">
        <f>H23*F23</f>
        <v>15519.750000000002</v>
      </c>
      <c r="J23" s="11">
        <f t="shared" si="2"/>
        <v>1.6773414272125042E-2</v>
      </c>
    </row>
    <row r="24" spans="1:10" ht="51.95" customHeight="1" x14ac:dyDescent="0.2">
      <c r="A24" s="7" t="s">
        <v>80</v>
      </c>
      <c r="B24" s="9" t="s">
        <v>81</v>
      </c>
      <c r="C24" s="7" t="s">
        <v>23</v>
      </c>
      <c r="D24" s="7" t="s">
        <v>82</v>
      </c>
      <c r="E24" s="8" t="s">
        <v>46</v>
      </c>
      <c r="F24" s="9">
        <v>15</v>
      </c>
      <c r="G24" s="33">
        <v>810.91</v>
      </c>
      <c r="H24" s="10">
        <f t="shared" ref="H24:H78" si="3">ROUND(G24*(1+$G$2),2)</f>
        <v>1013.64</v>
      </c>
      <c r="I24" s="10">
        <f t="shared" ref="I24:I38" si="4">H24*F24</f>
        <v>15204.6</v>
      </c>
      <c r="J24" s="11">
        <f t="shared" si="2"/>
        <v>1.6432806884257307E-2</v>
      </c>
    </row>
    <row r="25" spans="1:10" ht="39" customHeight="1" x14ac:dyDescent="0.2">
      <c r="A25" s="7" t="s">
        <v>83</v>
      </c>
      <c r="B25" s="9" t="s">
        <v>84</v>
      </c>
      <c r="C25" s="7" t="s">
        <v>23</v>
      </c>
      <c r="D25" s="7" t="s">
        <v>85</v>
      </c>
      <c r="E25" s="8" t="s">
        <v>46</v>
      </c>
      <c r="F25" s="9">
        <v>15</v>
      </c>
      <c r="G25" s="33">
        <v>1147.77</v>
      </c>
      <c r="H25" s="10">
        <f t="shared" si="3"/>
        <v>1434.71</v>
      </c>
      <c r="I25" s="10">
        <f t="shared" si="4"/>
        <v>21520.65</v>
      </c>
      <c r="J25" s="11">
        <f t="shared" si="2"/>
        <v>2.3259058802842038E-2</v>
      </c>
    </row>
    <row r="26" spans="1:10" ht="51.95" customHeight="1" x14ac:dyDescent="0.2">
      <c r="A26" s="7" t="s">
        <v>86</v>
      </c>
      <c r="B26" s="9" t="s">
        <v>87</v>
      </c>
      <c r="C26" s="7" t="s">
        <v>23</v>
      </c>
      <c r="D26" s="7" t="s">
        <v>88</v>
      </c>
      <c r="E26" s="8" t="s">
        <v>46</v>
      </c>
      <c r="F26" s="9">
        <v>15</v>
      </c>
      <c r="G26" s="33">
        <v>1127.03</v>
      </c>
      <c r="H26" s="10">
        <f t="shared" si="3"/>
        <v>1408.79</v>
      </c>
      <c r="I26" s="10">
        <f t="shared" si="4"/>
        <v>21131.85</v>
      </c>
      <c r="J26" s="11">
        <f t="shared" si="2"/>
        <v>2.2838852068261761E-2</v>
      </c>
    </row>
    <row r="27" spans="1:10" ht="39" customHeight="1" x14ac:dyDescent="0.2">
      <c r="A27" s="7" t="s">
        <v>89</v>
      </c>
      <c r="B27" s="9" t="s">
        <v>90</v>
      </c>
      <c r="C27" s="7" t="s">
        <v>23</v>
      </c>
      <c r="D27" s="7" t="s">
        <v>91</v>
      </c>
      <c r="E27" s="8" t="s">
        <v>46</v>
      </c>
      <c r="F27" s="9">
        <v>15</v>
      </c>
      <c r="G27" s="33">
        <v>804.86</v>
      </c>
      <c r="H27" s="10">
        <f t="shared" si="3"/>
        <v>1006.08</v>
      </c>
      <c r="I27" s="10">
        <f t="shared" si="4"/>
        <v>15091.2</v>
      </c>
      <c r="J27" s="11">
        <f t="shared" si="2"/>
        <v>1.6310246586671396E-2</v>
      </c>
    </row>
    <row r="28" spans="1:10" ht="39" customHeight="1" x14ac:dyDescent="0.2">
      <c r="A28" s="7" t="s">
        <v>92</v>
      </c>
      <c r="B28" s="9" t="s">
        <v>90</v>
      </c>
      <c r="C28" s="7" t="s">
        <v>23</v>
      </c>
      <c r="D28" s="7" t="s">
        <v>91</v>
      </c>
      <c r="E28" s="8" t="s">
        <v>46</v>
      </c>
      <c r="F28" s="9">
        <v>15</v>
      </c>
      <c r="G28" s="33">
        <v>804.86</v>
      </c>
      <c r="H28" s="10">
        <f t="shared" si="3"/>
        <v>1006.08</v>
      </c>
      <c r="I28" s="10">
        <f t="shared" si="4"/>
        <v>15091.2</v>
      </c>
      <c r="J28" s="11">
        <f t="shared" si="2"/>
        <v>1.6310246586671396E-2</v>
      </c>
    </row>
    <row r="29" spans="1:10" ht="51.95" customHeight="1" x14ac:dyDescent="0.2">
      <c r="A29" s="7" t="s">
        <v>93</v>
      </c>
      <c r="B29" s="9" t="s">
        <v>94</v>
      </c>
      <c r="C29" s="7" t="s">
        <v>23</v>
      </c>
      <c r="D29" s="7" t="s">
        <v>95</v>
      </c>
      <c r="E29" s="8" t="s">
        <v>46</v>
      </c>
      <c r="F29" s="9">
        <v>15</v>
      </c>
      <c r="G29" s="33">
        <v>978.38</v>
      </c>
      <c r="H29" s="10">
        <f t="shared" si="3"/>
        <v>1222.98</v>
      </c>
      <c r="I29" s="10">
        <f t="shared" si="4"/>
        <v>18344.7</v>
      </c>
      <c r="J29" s="11">
        <f t="shared" si="2"/>
        <v>1.982655988645772E-2</v>
      </c>
    </row>
    <row r="30" spans="1:10" ht="65.099999999999994" customHeight="1" x14ac:dyDescent="0.2">
      <c r="A30" s="7" t="s">
        <v>96</v>
      </c>
      <c r="B30" s="9" t="s">
        <v>97</v>
      </c>
      <c r="C30" s="7" t="s">
        <v>23</v>
      </c>
      <c r="D30" s="7" t="s">
        <v>98</v>
      </c>
      <c r="E30" s="8" t="s">
        <v>25</v>
      </c>
      <c r="F30" s="9">
        <v>60</v>
      </c>
      <c r="G30" s="33">
        <v>16.8</v>
      </c>
      <c r="H30" s="10">
        <f t="shared" si="3"/>
        <v>21</v>
      </c>
      <c r="I30" s="10">
        <f t="shared" si="4"/>
        <v>1260</v>
      </c>
      <c r="J30" s="11">
        <f t="shared" si="2"/>
        <v>1.3617810842879265E-3</v>
      </c>
    </row>
    <row r="31" spans="1:10" ht="51.95" customHeight="1" x14ac:dyDescent="0.2">
      <c r="A31" s="7" t="s">
        <v>99</v>
      </c>
      <c r="B31" s="9" t="s">
        <v>100</v>
      </c>
      <c r="C31" s="7" t="s">
        <v>23</v>
      </c>
      <c r="D31" s="7" t="s">
        <v>101</v>
      </c>
      <c r="E31" s="8" t="s">
        <v>25</v>
      </c>
      <c r="F31" s="9">
        <v>60</v>
      </c>
      <c r="G31" s="33">
        <v>29.41</v>
      </c>
      <c r="H31" s="10">
        <f t="shared" si="3"/>
        <v>36.76</v>
      </c>
      <c r="I31" s="10">
        <f t="shared" si="4"/>
        <v>2205.6</v>
      </c>
      <c r="J31" s="11">
        <f t="shared" si="2"/>
        <v>2.3837653646868657E-3</v>
      </c>
    </row>
    <row r="32" spans="1:10" ht="51.95" customHeight="1" x14ac:dyDescent="0.2">
      <c r="A32" s="7" t="s">
        <v>102</v>
      </c>
      <c r="B32" s="9" t="s">
        <v>103</v>
      </c>
      <c r="C32" s="7" t="s">
        <v>23</v>
      </c>
      <c r="D32" s="7" t="s">
        <v>104</v>
      </c>
      <c r="E32" s="8" t="s">
        <v>25</v>
      </c>
      <c r="F32" s="9">
        <v>60</v>
      </c>
      <c r="G32" s="33">
        <v>25.73</v>
      </c>
      <c r="H32" s="10">
        <f t="shared" si="3"/>
        <v>32.159999999999997</v>
      </c>
      <c r="I32" s="10">
        <f t="shared" si="4"/>
        <v>1929.6</v>
      </c>
      <c r="J32" s="11">
        <f t="shared" si="2"/>
        <v>2.0854704605095102E-3</v>
      </c>
    </row>
    <row r="33" spans="1:10" ht="51.95" customHeight="1" x14ac:dyDescent="0.2">
      <c r="A33" s="7" t="s">
        <v>105</v>
      </c>
      <c r="B33" s="9" t="s">
        <v>106</v>
      </c>
      <c r="C33" s="7" t="s">
        <v>23</v>
      </c>
      <c r="D33" s="7" t="s">
        <v>107</v>
      </c>
      <c r="E33" s="8" t="s">
        <v>25</v>
      </c>
      <c r="F33" s="9">
        <v>60</v>
      </c>
      <c r="G33" s="33">
        <v>59.96</v>
      </c>
      <c r="H33" s="10">
        <f t="shared" si="3"/>
        <v>74.95</v>
      </c>
      <c r="I33" s="10">
        <f t="shared" si="4"/>
        <v>4497</v>
      </c>
      <c r="J33" s="11">
        <f t="shared" si="2"/>
        <v>4.8602615365419093E-3</v>
      </c>
    </row>
    <row r="34" spans="1:10" ht="51.95" customHeight="1" x14ac:dyDescent="0.2">
      <c r="A34" s="7" t="s">
        <v>108</v>
      </c>
      <c r="B34" s="9" t="s">
        <v>109</v>
      </c>
      <c r="C34" s="7" t="s">
        <v>23</v>
      </c>
      <c r="D34" s="7" t="s">
        <v>110</v>
      </c>
      <c r="E34" s="8" t="s">
        <v>25</v>
      </c>
      <c r="F34" s="9">
        <v>60</v>
      </c>
      <c r="G34" s="33">
        <v>56.12</v>
      </c>
      <c r="H34" s="10">
        <f t="shared" si="3"/>
        <v>70.150000000000006</v>
      </c>
      <c r="I34" s="10">
        <f t="shared" si="4"/>
        <v>4209</v>
      </c>
      <c r="J34" s="11">
        <f t="shared" si="2"/>
        <v>4.5489972887046695E-3</v>
      </c>
    </row>
    <row r="35" spans="1:10" ht="51.95" customHeight="1" x14ac:dyDescent="0.2">
      <c r="A35" s="7" t="s">
        <v>111</v>
      </c>
      <c r="B35" s="9" t="s">
        <v>112</v>
      </c>
      <c r="C35" s="7" t="s">
        <v>23</v>
      </c>
      <c r="D35" s="7" t="s">
        <v>113</v>
      </c>
      <c r="E35" s="8" t="s">
        <v>25</v>
      </c>
      <c r="F35" s="9">
        <v>60</v>
      </c>
      <c r="G35" s="33">
        <v>74.47</v>
      </c>
      <c r="H35" s="10">
        <f t="shared" si="3"/>
        <v>93.09</v>
      </c>
      <c r="I35" s="10">
        <f t="shared" si="4"/>
        <v>5585.4000000000005</v>
      </c>
      <c r="J35" s="11">
        <f t="shared" si="2"/>
        <v>6.0365810064934812E-3</v>
      </c>
    </row>
    <row r="36" spans="1:10" ht="51.95" customHeight="1" x14ac:dyDescent="0.2">
      <c r="A36" s="7" t="s">
        <v>114</v>
      </c>
      <c r="B36" s="9" t="s">
        <v>115</v>
      </c>
      <c r="C36" s="7" t="s">
        <v>23</v>
      </c>
      <c r="D36" s="7" t="s">
        <v>116</v>
      </c>
      <c r="E36" s="8" t="s">
        <v>25</v>
      </c>
      <c r="F36" s="9">
        <v>60</v>
      </c>
      <c r="G36" s="33">
        <v>65.39</v>
      </c>
      <c r="H36" s="10">
        <f t="shared" si="3"/>
        <v>81.739999999999995</v>
      </c>
      <c r="I36" s="10">
        <f t="shared" si="4"/>
        <v>4904.3999999999996</v>
      </c>
      <c r="J36" s="11">
        <f t="shared" si="2"/>
        <v>5.3005707537950057E-3</v>
      </c>
    </row>
    <row r="37" spans="1:10" ht="39" customHeight="1" x14ac:dyDescent="0.2">
      <c r="A37" s="7" t="s">
        <v>117</v>
      </c>
      <c r="B37" s="9" t="s">
        <v>118</v>
      </c>
      <c r="C37" s="7" t="s">
        <v>23</v>
      </c>
      <c r="D37" s="7" t="s">
        <v>119</v>
      </c>
      <c r="E37" s="8" t="s">
        <v>25</v>
      </c>
      <c r="F37" s="9">
        <v>60</v>
      </c>
      <c r="G37" s="33">
        <v>12.74</v>
      </c>
      <c r="H37" s="10">
        <f t="shared" si="3"/>
        <v>15.93</v>
      </c>
      <c r="I37" s="10">
        <f t="shared" si="4"/>
        <v>955.8</v>
      </c>
      <c r="J37" s="11">
        <f t="shared" si="2"/>
        <v>1.0330082225098415E-3</v>
      </c>
    </row>
    <row r="38" spans="1:10" ht="51.95" customHeight="1" x14ac:dyDescent="0.2">
      <c r="A38" s="7" t="s">
        <v>120</v>
      </c>
      <c r="B38" s="9" t="s">
        <v>121</v>
      </c>
      <c r="C38" s="7" t="s">
        <v>23</v>
      </c>
      <c r="D38" s="7" t="s">
        <v>122</v>
      </c>
      <c r="E38" s="8" t="s">
        <v>25</v>
      </c>
      <c r="F38" s="9">
        <v>60</v>
      </c>
      <c r="G38" s="33">
        <v>16.05</v>
      </c>
      <c r="H38" s="10">
        <f t="shared" si="3"/>
        <v>20.059999999999999</v>
      </c>
      <c r="I38" s="10">
        <f t="shared" si="4"/>
        <v>1203.5999999999999</v>
      </c>
      <c r="J38" s="11">
        <f t="shared" si="2"/>
        <v>1.3008251690864669E-3</v>
      </c>
    </row>
    <row r="39" spans="1:10" ht="24" customHeight="1" x14ac:dyDescent="0.2">
      <c r="A39" s="5" t="s">
        <v>123</v>
      </c>
      <c r="B39" s="5"/>
      <c r="C39" s="5"/>
      <c r="D39" s="5" t="s">
        <v>124</v>
      </c>
      <c r="E39" s="5"/>
      <c r="F39" s="6"/>
      <c r="G39" s="34"/>
      <c r="H39" s="5"/>
      <c r="I39" s="21">
        <f>SUM(I40:I61)</f>
        <v>374103.5</v>
      </c>
      <c r="J39" s="22">
        <f>SUM(J40:J61)</f>
        <v>0.40432307132214945</v>
      </c>
    </row>
    <row r="40" spans="1:10" ht="51.95" customHeight="1" x14ac:dyDescent="0.2">
      <c r="A40" s="7" t="s">
        <v>125</v>
      </c>
      <c r="B40" s="9" t="s">
        <v>126</v>
      </c>
      <c r="C40" s="7" t="s">
        <v>23</v>
      </c>
      <c r="D40" s="7" t="s">
        <v>127</v>
      </c>
      <c r="E40" s="8" t="s">
        <v>25</v>
      </c>
      <c r="F40" s="9">
        <v>150</v>
      </c>
      <c r="G40" s="33">
        <v>53.15</v>
      </c>
      <c r="H40" s="10">
        <f t="shared" si="3"/>
        <v>66.44</v>
      </c>
      <c r="I40" s="10">
        <f>H40*F40</f>
        <v>9966</v>
      </c>
      <c r="J40" s="11">
        <f t="shared" si="2"/>
        <v>1.0771039909534505E-2</v>
      </c>
    </row>
    <row r="41" spans="1:10" ht="51.95" customHeight="1" x14ac:dyDescent="0.2">
      <c r="A41" s="7" t="s">
        <v>128</v>
      </c>
      <c r="B41" s="9" t="s">
        <v>129</v>
      </c>
      <c r="C41" s="7" t="s">
        <v>23</v>
      </c>
      <c r="D41" s="7" t="s">
        <v>130</v>
      </c>
      <c r="E41" s="8" t="s">
        <v>25</v>
      </c>
      <c r="F41" s="9">
        <v>150</v>
      </c>
      <c r="G41" s="33">
        <v>50.05</v>
      </c>
      <c r="H41" s="10">
        <f t="shared" si="3"/>
        <v>62.56</v>
      </c>
      <c r="I41" s="10">
        <f t="shared" ref="I41:I61" si="5">H41*F41</f>
        <v>9384</v>
      </c>
      <c r="J41" s="11">
        <f t="shared" si="2"/>
        <v>1.0142026742030082E-2</v>
      </c>
    </row>
    <row r="42" spans="1:10" ht="39" customHeight="1" x14ac:dyDescent="0.2">
      <c r="A42" s="7" t="s">
        <v>131</v>
      </c>
      <c r="B42" s="9" t="s">
        <v>132</v>
      </c>
      <c r="C42" s="7" t="s">
        <v>23</v>
      </c>
      <c r="D42" s="7" t="s">
        <v>133</v>
      </c>
      <c r="E42" s="8" t="s">
        <v>25</v>
      </c>
      <c r="F42" s="9">
        <v>150</v>
      </c>
      <c r="G42" s="33">
        <v>129.96</v>
      </c>
      <c r="H42" s="10">
        <f t="shared" si="3"/>
        <v>162.44999999999999</v>
      </c>
      <c r="I42" s="10">
        <f t="shared" si="5"/>
        <v>24367.5</v>
      </c>
      <c r="J42" s="11">
        <f t="shared" si="2"/>
        <v>2.633587346935401E-2</v>
      </c>
    </row>
    <row r="43" spans="1:10" ht="51.95" customHeight="1" x14ac:dyDescent="0.2">
      <c r="A43" s="7" t="s">
        <v>134</v>
      </c>
      <c r="B43" s="9" t="s">
        <v>135</v>
      </c>
      <c r="C43" s="7" t="s">
        <v>44</v>
      </c>
      <c r="D43" s="7" t="s">
        <v>136</v>
      </c>
      <c r="E43" s="8" t="s">
        <v>25</v>
      </c>
      <c r="F43" s="9">
        <v>150</v>
      </c>
      <c r="G43" s="33">
        <v>199.49</v>
      </c>
      <c r="H43" s="10">
        <f t="shared" si="3"/>
        <v>249.36</v>
      </c>
      <c r="I43" s="10">
        <f t="shared" si="5"/>
        <v>37404</v>
      </c>
      <c r="J43" s="11">
        <f t="shared" si="2"/>
        <v>4.0425444187861592E-2</v>
      </c>
    </row>
    <row r="44" spans="1:10" ht="39" customHeight="1" x14ac:dyDescent="0.2">
      <c r="A44" s="7" t="s">
        <v>137</v>
      </c>
      <c r="B44" s="9" t="s">
        <v>138</v>
      </c>
      <c r="C44" s="7" t="s">
        <v>23</v>
      </c>
      <c r="D44" s="7" t="s">
        <v>139</v>
      </c>
      <c r="E44" s="8" t="s">
        <v>25</v>
      </c>
      <c r="F44" s="9">
        <v>150</v>
      </c>
      <c r="G44" s="33">
        <v>62.37</v>
      </c>
      <c r="H44" s="10">
        <f t="shared" si="3"/>
        <v>77.959999999999994</v>
      </c>
      <c r="I44" s="10">
        <f t="shared" si="5"/>
        <v>11693.999999999998</v>
      </c>
      <c r="J44" s="11">
        <f t="shared" si="2"/>
        <v>1.2638625396557945E-2</v>
      </c>
    </row>
    <row r="45" spans="1:10" ht="39" customHeight="1" x14ac:dyDescent="0.2">
      <c r="A45" s="7" t="s">
        <v>140</v>
      </c>
      <c r="B45" s="9" t="s">
        <v>141</v>
      </c>
      <c r="C45" s="7" t="s">
        <v>23</v>
      </c>
      <c r="D45" s="7" t="s">
        <v>142</v>
      </c>
      <c r="E45" s="8" t="s">
        <v>25</v>
      </c>
      <c r="F45" s="9">
        <v>150</v>
      </c>
      <c r="G45" s="33">
        <v>65.8</v>
      </c>
      <c r="H45" s="10">
        <f t="shared" si="3"/>
        <v>82.25</v>
      </c>
      <c r="I45" s="10">
        <f t="shared" si="5"/>
        <v>12337.5</v>
      </c>
      <c r="J45" s="11">
        <f t="shared" si="2"/>
        <v>1.3334106450319282E-2</v>
      </c>
    </row>
    <row r="46" spans="1:10" ht="51.95" customHeight="1" x14ac:dyDescent="0.2">
      <c r="A46" s="7" t="s">
        <v>143</v>
      </c>
      <c r="B46" s="9" t="s">
        <v>144</v>
      </c>
      <c r="C46" s="7" t="s">
        <v>44</v>
      </c>
      <c r="D46" s="7" t="s">
        <v>145</v>
      </c>
      <c r="E46" s="8" t="s">
        <v>25</v>
      </c>
      <c r="F46" s="9">
        <v>150</v>
      </c>
      <c r="G46" s="33">
        <v>12.74</v>
      </c>
      <c r="H46" s="10">
        <f t="shared" si="3"/>
        <v>15.93</v>
      </c>
      <c r="I46" s="10">
        <f t="shared" si="5"/>
        <v>2389.5</v>
      </c>
      <c r="J46" s="11">
        <f t="shared" si="2"/>
        <v>2.5825205562746037E-3</v>
      </c>
    </row>
    <row r="47" spans="1:10" ht="39" customHeight="1" x14ac:dyDescent="0.2">
      <c r="A47" s="7" t="s">
        <v>146</v>
      </c>
      <c r="B47" s="9" t="s">
        <v>147</v>
      </c>
      <c r="C47" s="7" t="s">
        <v>23</v>
      </c>
      <c r="D47" s="7" t="s">
        <v>148</v>
      </c>
      <c r="E47" s="8" t="s">
        <v>25</v>
      </c>
      <c r="F47" s="9">
        <v>150</v>
      </c>
      <c r="G47" s="33">
        <v>87.63</v>
      </c>
      <c r="H47" s="10">
        <f t="shared" si="3"/>
        <v>109.54</v>
      </c>
      <c r="I47" s="10">
        <f t="shared" si="5"/>
        <v>16431</v>
      </c>
      <c r="J47" s="11">
        <f t="shared" si="2"/>
        <v>1.7758273806297558E-2</v>
      </c>
    </row>
    <row r="48" spans="1:10" ht="39" customHeight="1" x14ac:dyDescent="0.2">
      <c r="A48" s="7" t="s">
        <v>149</v>
      </c>
      <c r="B48" s="9" t="s">
        <v>150</v>
      </c>
      <c r="C48" s="7" t="s">
        <v>23</v>
      </c>
      <c r="D48" s="7" t="s">
        <v>151</v>
      </c>
      <c r="E48" s="8" t="s">
        <v>25</v>
      </c>
      <c r="F48" s="9">
        <v>150</v>
      </c>
      <c r="G48" s="33">
        <v>93.45</v>
      </c>
      <c r="H48" s="10">
        <f t="shared" si="3"/>
        <v>116.81</v>
      </c>
      <c r="I48" s="10">
        <f t="shared" si="5"/>
        <v>17521.5</v>
      </c>
      <c r="J48" s="11">
        <f t="shared" si="2"/>
        <v>1.8936862911389608E-2</v>
      </c>
    </row>
    <row r="49" spans="1:10" ht="51.95" customHeight="1" x14ac:dyDescent="0.2">
      <c r="A49" s="7" t="s">
        <v>152</v>
      </c>
      <c r="B49" s="9" t="s">
        <v>153</v>
      </c>
      <c r="C49" s="7" t="s">
        <v>44</v>
      </c>
      <c r="D49" s="7" t="s">
        <v>154</v>
      </c>
      <c r="E49" s="8" t="s">
        <v>25</v>
      </c>
      <c r="F49" s="9">
        <v>150</v>
      </c>
      <c r="G49" s="33">
        <v>20.58</v>
      </c>
      <c r="H49" s="10">
        <f t="shared" si="3"/>
        <v>25.73</v>
      </c>
      <c r="I49" s="10">
        <f t="shared" si="5"/>
        <v>3859.5</v>
      </c>
      <c r="J49" s="11">
        <f t="shared" si="2"/>
        <v>4.1712651546105184E-3</v>
      </c>
    </row>
    <row r="50" spans="1:10" ht="39" customHeight="1" x14ac:dyDescent="0.2">
      <c r="A50" s="7" t="s">
        <v>155</v>
      </c>
      <c r="B50" s="9" t="s">
        <v>156</v>
      </c>
      <c r="C50" s="7" t="s">
        <v>23</v>
      </c>
      <c r="D50" s="7" t="s">
        <v>157</v>
      </c>
      <c r="E50" s="8" t="s">
        <v>25</v>
      </c>
      <c r="F50" s="9">
        <v>150</v>
      </c>
      <c r="G50" s="33">
        <v>177.63</v>
      </c>
      <c r="H50" s="10">
        <f t="shared" si="3"/>
        <v>222.04</v>
      </c>
      <c r="I50" s="10">
        <f t="shared" si="5"/>
        <v>33306</v>
      </c>
      <c r="J50" s="11">
        <f t="shared" si="2"/>
        <v>3.5996413328010859E-2</v>
      </c>
    </row>
    <row r="51" spans="1:10" ht="26.1" customHeight="1" x14ac:dyDescent="0.2">
      <c r="A51" s="7" t="s">
        <v>158</v>
      </c>
      <c r="B51" s="9" t="s">
        <v>159</v>
      </c>
      <c r="C51" s="7" t="s">
        <v>23</v>
      </c>
      <c r="D51" s="7" t="s">
        <v>160</v>
      </c>
      <c r="E51" s="8" t="s">
        <v>25</v>
      </c>
      <c r="F51" s="9">
        <v>150</v>
      </c>
      <c r="G51" s="33">
        <v>63.6</v>
      </c>
      <c r="H51" s="10">
        <f t="shared" si="3"/>
        <v>79.5</v>
      </c>
      <c r="I51" s="10">
        <f t="shared" si="5"/>
        <v>11925</v>
      </c>
      <c r="J51" s="11">
        <f t="shared" si="2"/>
        <v>1.2888285262010734E-2</v>
      </c>
    </row>
    <row r="52" spans="1:10" ht="39" customHeight="1" x14ac:dyDescent="0.2">
      <c r="A52" s="7" t="s">
        <v>161</v>
      </c>
      <c r="B52" s="9" t="s">
        <v>162</v>
      </c>
      <c r="C52" s="7" t="s">
        <v>163</v>
      </c>
      <c r="D52" s="7" t="s">
        <v>164</v>
      </c>
      <c r="E52" s="8" t="s">
        <v>25</v>
      </c>
      <c r="F52" s="9">
        <v>150</v>
      </c>
      <c r="G52" s="33">
        <v>77.89</v>
      </c>
      <c r="H52" s="10">
        <f t="shared" si="3"/>
        <v>97.36</v>
      </c>
      <c r="I52" s="10">
        <f t="shared" si="5"/>
        <v>14604</v>
      </c>
      <c r="J52" s="11">
        <f t="shared" si="2"/>
        <v>1.5783691234080063E-2</v>
      </c>
    </row>
    <row r="53" spans="1:10" ht="26.1" customHeight="1" x14ac:dyDescent="0.2">
      <c r="A53" s="7" t="s">
        <v>165</v>
      </c>
      <c r="B53" s="9" t="s">
        <v>166</v>
      </c>
      <c r="C53" s="7" t="s">
        <v>167</v>
      </c>
      <c r="D53" s="7" t="s">
        <v>168</v>
      </c>
      <c r="E53" s="8" t="s">
        <v>25</v>
      </c>
      <c r="F53" s="9">
        <v>150</v>
      </c>
      <c r="G53" s="33">
        <v>570.77</v>
      </c>
      <c r="H53" s="10">
        <f t="shared" si="3"/>
        <v>713.46</v>
      </c>
      <c r="I53" s="10">
        <f t="shared" si="5"/>
        <v>107019</v>
      </c>
      <c r="J53" s="11">
        <f t="shared" si="2"/>
        <v>0.11566384909476954</v>
      </c>
    </row>
    <row r="54" spans="1:10" ht="51.95" customHeight="1" x14ac:dyDescent="0.2">
      <c r="A54" s="7" t="s">
        <v>169</v>
      </c>
      <c r="B54" s="9" t="s">
        <v>170</v>
      </c>
      <c r="C54" s="7" t="s">
        <v>23</v>
      </c>
      <c r="D54" s="7" t="s">
        <v>171</v>
      </c>
      <c r="E54" s="8" t="s">
        <v>172</v>
      </c>
      <c r="F54" s="9">
        <v>100</v>
      </c>
      <c r="G54" s="33">
        <v>42.67</v>
      </c>
      <c r="H54" s="10">
        <f t="shared" si="3"/>
        <v>53.34</v>
      </c>
      <c r="I54" s="10">
        <f t="shared" si="5"/>
        <v>5334</v>
      </c>
      <c r="J54" s="11">
        <f t="shared" si="2"/>
        <v>5.7648732568188893E-3</v>
      </c>
    </row>
    <row r="55" spans="1:10" ht="51.95" customHeight="1" x14ac:dyDescent="0.2">
      <c r="A55" s="7" t="s">
        <v>173</v>
      </c>
      <c r="B55" s="9" t="s">
        <v>174</v>
      </c>
      <c r="C55" s="7" t="s">
        <v>23</v>
      </c>
      <c r="D55" s="7" t="s">
        <v>175</v>
      </c>
      <c r="E55" s="8" t="s">
        <v>172</v>
      </c>
      <c r="F55" s="9">
        <v>100</v>
      </c>
      <c r="G55" s="33">
        <v>61.36</v>
      </c>
      <c r="H55" s="10">
        <f t="shared" si="3"/>
        <v>76.7</v>
      </c>
      <c r="I55" s="10">
        <f t="shared" si="5"/>
        <v>7670</v>
      </c>
      <c r="J55" s="11">
        <f t="shared" si="2"/>
        <v>8.2895721559431718E-3</v>
      </c>
    </row>
    <row r="56" spans="1:10" ht="51.95" customHeight="1" x14ac:dyDescent="0.2">
      <c r="A56" s="7" t="s">
        <v>176</v>
      </c>
      <c r="B56" s="9" t="s">
        <v>177</v>
      </c>
      <c r="C56" s="7" t="s">
        <v>23</v>
      </c>
      <c r="D56" s="7" t="s">
        <v>178</v>
      </c>
      <c r="E56" s="8" t="s">
        <v>172</v>
      </c>
      <c r="F56" s="9">
        <v>100</v>
      </c>
      <c r="G56" s="33">
        <v>35.9</v>
      </c>
      <c r="H56" s="10">
        <f t="shared" si="3"/>
        <v>44.88</v>
      </c>
      <c r="I56" s="10">
        <f t="shared" si="5"/>
        <v>4488</v>
      </c>
      <c r="J56" s="11">
        <f t="shared" si="2"/>
        <v>4.8505345287969959E-3</v>
      </c>
    </row>
    <row r="57" spans="1:10" ht="39" customHeight="1" x14ac:dyDescent="0.2">
      <c r="A57" s="7" t="s">
        <v>179</v>
      </c>
      <c r="B57" s="9" t="s">
        <v>180</v>
      </c>
      <c r="C57" s="7" t="s">
        <v>23</v>
      </c>
      <c r="D57" s="7" t="s">
        <v>181</v>
      </c>
      <c r="E57" s="8" t="s">
        <v>172</v>
      </c>
      <c r="F57" s="9">
        <v>100</v>
      </c>
      <c r="G57" s="33">
        <v>96.45</v>
      </c>
      <c r="H57" s="10">
        <f t="shared" si="3"/>
        <v>120.56</v>
      </c>
      <c r="I57" s="10">
        <f t="shared" si="5"/>
        <v>12056</v>
      </c>
      <c r="J57" s="11">
        <f t="shared" si="2"/>
        <v>1.3029867263631145E-2</v>
      </c>
    </row>
    <row r="58" spans="1:10" ht="39" customHeight="1" x14ac:dyDescent="0.2">
      <c r="A58" s="7" t="s">
        <v>182</v>
      </c>
      <c r="B58" s="9" t="s">
        <v>183</v>
      </c>
      <c r="C58" s="7" t="s">
        <v>23</v>
      </c>
      <c r="D58" s="7" t="s">
        <v>184</v>
      </c>
      <c r="E58" s="8" t="s">
        <v>172</v>
      </c>
      <c r="F58" s="9">
        <v>100</v>
      </c>
      <c r="G58" s="33">
        <v>86.41</v>
      </c>
      <c r="H58" s="10">
        <f t="shared" si="3"/>
        <v>108.01</v>
      </c>
      <c r="I58" s="10">
        <f t="shared" si="5"/>
        <v>10801</v>
      </c>
      <c r="J58" s="11">
        <f t="shared" si="2"/>
        <v>1.1673490072534837E-2</v>
      </c>
    </row>
    <row r="59" spans="1:10" ht="39" customHeight="1" x14ac:dyDescent="0.2">
      <c r="A59" s="7" t="s">
        <v>185</v>
      </c>
      <c r="B59" s="9" t="s">
        <v>186</v>
      </c>
      <c r="C59" s="7" t="s">
        <v>23</v>
      </c>
      <c r="D59" s="7" t="s">
        <v>187</v>
      </c>
      <c r="E59" s="8" t="s">
        <v>172</v>
      </c>
      <c r="F59" s="9">
        <v>100</v>
      </c>
      <c r="G59" s="33">
        <v>93.74</v>
      </c>
      <c r="H59" s="10">
        <f t="shared" si="3"/>
        <v>117.18</v>
      </c>
      <c r="I59" s="10">
        <f t="shared" si="5"/>
        <v>11718</v>
      </c>
      <c r="J59" s="11">
        <f t="shared" si="2"/>
        <v>1.2664564083877717E-2</v>
      </c>
    </row>
    <row r="60" spans="1:10" ht="26.1" customHeight="1" x14ac:dyDescent="0.2">
      <c r="A60" s="7" t="s">
        <v>188</v>
      </c>
      <c r="B60" s="9" t="s">
        <v>189</v>
      </c>
      <c r="C60" s="7" t="s">
        <v>31</v>
      </c>
      <c r="D60" s="7" t="s">
        <v>190</v>
      </c>
      <c r="E60" s="8" t="s">
        <v>74</v>
      </c>
      <c r="F60" s="9">
        <v>100</v>
      </c>
      <c r="G60" s="33">
        <v>56.99</v>
      </c>
      <c r="H60" s="10">
        <f t="shared" si="3"/>
        <v>71.239999999999995</v>
      </c>
      <c r="I60" s="10">
        <f t="shared" si="5"/>
        <v>7123.9999999999991</v>
      </c>
      <c r="J60" s="11">
        <f t="shared" si="2"/>
        <v>7.6994670194184033E-3</v>
      </c>
    </row>
    <row r="61" spans="1:10" ht="39" customHeight="1" x14ac:dyDescent="0.2">
      <c r="A61" s="7" t="s">
        <v>191</v>
      </c>
      <c r="B61" s="9" t="s">
        <v>192</v>
      </c>
      <c r="C61" s="7" t="s">
        <v>23</v>
      </c>
      <c r="D61" s="7" t="s">
        <v>193</v>
      </c>
      <c r="E61" s="8" t="s">
        <v>25</v>
      </c>
      <c r="F61" s="9">
        <v>100</v>
      </c>
      <c r="G61" s="33">
        <v>21.63</v>
      </c>
      <c r="H61" s="10">
        <f t="shared" si="3"/>
        <v>27.04</v>
      </c>
      <c r="I61" s="10">
        <f t="shared" si="5"/>
        <v>2704</v>
      </c>
      <c r="J61" s="11">
        <f t="shared" si="2"/>
        <v>2.9224254380274236E-3</v>
      </c>
    </row>
    <row r="62" spans="1:10" ht="24" customHeight="1" x14ac:dyDescent="0.2">
      <c r="A62" s="5" t="s">
        <v>194</v>
      </c>
      <c r="B62" s="5"/>
      <c r="C62" s="5"/>
      <c r="D62" s="5" t="s">
        <v>195</v>
      </c>
      <c r="E62" s="5"/>
      <c r="F62" s="6"/>
      <c r="G62" s="34"/>
      <c r="H62" s="5"/>
      <c r="I62" s="21">
        <f>SUM(I63:I70)</f>
        <v>183990</v>
      </c>
      <c r="J62" s="22">
        <f>SUM(J63:J70)</f>
        <v>0.198852461665187</v>
      </c>
    </row>
    <row r="63" spans="1:10" ht="26.1" customHeight="1" x14ac:dyDescent="0.2">
      <c r="A63" s="7" t="s">
        <v>196</v>
      </c>
      <c r="B63" s="9" t="s">
        <v>197</v>
      </c>
      <c r="C63" s="7" t="s">
        <v>23</v>
      </c>
      <c r="D63" s="7" t="s">
        <v>198</v>
      </c>
      <c r="E63" s="8" t="s">
        <v>172</v>
      </c>
      <c r="F63" s="9">
        <v>200</v>
      </c>
      <c r="G63" s="33">
        <v>46.3</v>
      </c>
      <c r="H63" s="10">
        <f t="shared" si="3"/>
        <v>57.88</v>
      </c>
      <c r="I63" s="10">
        <f>H63*F63</f>
        <v>11576</v>
      </c>
      <c r="J63" s="11">
        <f t="shared" si="2"/>
        <v>1.2511093517235745E-2</v>
      </c>
    </row>
    <row r="64" spans="1:10" ht="26.1" customHeight="1" x14ac:dyDescent="0.2">
      <c r="A64" s="7" t="s">
        <v>199</v>
      </c>
      <c r="B64" s="9" t="s">
        <v>200</v>
      </c>
      <c r="C64" s="7" t="s">
        <v>23</v>
      </c>
      <c r="D64" s="7" t="s">
        <v>201</v>
      </c>
      <c r="E64" s="8" t="s">
        <v>172</v>
      </c>
      <c r="F64" s="9">
        <v>200</v>
      </c>
      <c r="G64" s="33">
        <v>58.61</v>
      </c>
      <c r="H64" s="10">
        <f t="shared" si="3"/>
        <v>73.260000000000005</v>
      </c>
      <c r="I64" s="10">
        <f t="shared" ref="I64:I70" si="6">H64*F64</f>
        <v>14652.000000000002</v>
      </c>
      <c r="J64" s="11">
        <f t="shared" si="2"/>
        <v>1.5835568608719607E-2</v>
      </c>
    </row>
    <row r="65" spans="1:10" ht="39" customHeight="1" x14ac:dyDescent="0.2">
      <c r="A65" s="7" t="s">
        <v>202</v>
      </c>
      <c r="B65" s="9" t="s">
        <v>203</v>
      </c>
      <c r="C65" s="7" t="s">
        <v>23</v>
      </c>
      <c r="D65" s="7" t="s">
        <v>204</v>
      </c>
      <c r="E65" s="8" t="s">
        <v>172</v>
      </c>
      <c r="F65" s="9">
        <v>200</v>
      </c>
      <c r="G65" s="33">
        <v>66.19</v>
      </c>
      <c r="H65" s="10">
        <f t="shared" si="3"/>
        <v>82.74</v>
      </c>
      <c r="I65" s="10">
        <f t="shared" si="6"/>
        <v>16548</v>
      </c>
      <c r="J65" s="11">
        <f t="shared" si="2"/>
        <v>1.7884724906981436E-2</v>
      </c>
    </row>
    <row r="66" spans="1:10" ht="51.95" customHeight="1" x14ac:dyDescent="0.2">
      <c r="A66" s="7" t="s">
        <v>205</v>
      </c>
      <c r="B66" s="9" t="s">
        <v>206</v>
      </c>
      <c r="C66" s="7" t="s">
        <v>23</v>
      </c>
      <c r="D66" s="7" t="s">
        <v>207</v>
      </c>
      <c r="E66" s="8" t="s">
        <v>172</v>
      </c>
      <c r="F66" s="9">
        <v>200</v>
      </c>
      <c r="G66" s="33">
        <v>183.23</v>
      </c>
      <c r="H66" s="10">
        <f t="shared" si="3"/>
        <v>229.04</v>
      </c>
      <c r="I66" s="10">
        <f t="shared" si="6"/>
        <v>45808</v>
      </c>
      <c r="J66" s="11">
        <f t="shared" si="2"/>
        <v>4.9508307864334397E-2</v>
      </c>
    </row>
    <row r="67" spans="1:10" ht="39" customHeight="1" x14ac:dyDescent="0.2">
      <c r="A67" s="7" t="s">
        <v>208</v>
      </c>
      <c r="B67" s="9" t="s">
        <v>209</v>
      </c>
      <c r="C67" s="7" t="s">
        <v>23</v>
      </c>
      <c r="D67" s="7" t="s">
        <v>210</v>
      </c>
      <c r="E67" s="8" t="s">
        <v>172</v>
      </c>
      <c r="F67" s="9">
        <v>200</v>
      </c>
      <c r="G67" s="33">
        <v>193.02</v>
      </c>
      <c r="H67" s="10">
        <f t="shared" si="3"/>
        <v>241.28</v>
      </c>
      <c r="I67" s="10">
        <f t="shared" si="6"/>
        <v>48256</v>
      </c>
      <c r="J67" s="11">
        <f t="shared" si="2"/>
        <v>5.2154053970950943E-2</v>
      </c>
    </row>
    <row r="68" spans="1:10" ht="39" customHeight="1" x14ac:dyDescent="0.2">
      <c r="A68" s="7" t="s">
        <v>211</v>
      </c>
      <c r="B68" s="9" t="s">
        <v>212</v>
      </c>
      <c r="C68" s="7" t="s">
        <v>23</v>
      </c>
      <c r="D68" s="7" t="s">
        <v>213</v>
      </c>
      <c r="E68" s="8" t="s">
        <v>172</v>
      </c>
      <c r="F68" s="9">
        <v>200</v>
      </c>
      <c r="G68" s="33">
        <v>72.7</v>
      </c>
      <c r="H68" s="10">
        <f t="shared" si="3"/>
        <v>90.88</v>
      </c>
      <c r="I68" s="10">
        <f t="shared" si="6"/>
        <v>18176</v>
      </c>
      <c r="J68" s="11">
        <f t="shared" si="2"/>
        <v>1.9644232530172504E-2</v>
      </c>
    </row>
    <row r="69" spans="1:10" ht="39" customHeight="1" x14ac:dyDescent="0.2">
      <c r="A69" s="7" t="s">
        <v>214</v>
      </c>
      <c r="B69" s="9" t="s">
        <v>215</v>
      </c>
      <c r="C69" s="7" t="s">
        <v>23</v>
      </c>
      <c r="D69" s="7" t="s">
        <v>216</v>
      </c>
      <c r="E69" s="8" t="s">
        <v>172</v>
      </c>
      <c r="F69" s="9">
        <v>200</v>
      </c>
      <c r="G69" s="33">
        <v>99.54</v>
      </c>
      <c r="H69" s="10">
        <f t="shared" si="3"/>
        <v>124.43</v>
      </c>
      <c r="I69" s="10">
        <f t="shared" si="6"/>
        <v>24886</v>
      </c>
      <c r="J69" s="11">
        <f t="shared" si="2"/>
        <v>2.6896257193324873E-2</v>
      </c>
    </row>
    <row r="70" spans="1:10" ht="26.1" customHeight="1" x14ac:dyDescent="0.2">
      <c r="A70" s="7" t="s">
        <v>217</v>
      </c>
      <c r="B70" s="9" t="s">
        <v>218</v>
      </c>
      <c r="C70" s="7" t="s">
        <v>23</v>
      </c>
      <c r="D70" s="7" t="s">
        <v>219</v>
      </c>
      <c r="E70" s="8" t="s">
        <v>172</v>
      </c>
      <c r="F70" s="9">
        <v>100</v>
      </c>
      <c r="G70" s="33">
        <v>32.700000000000003</v>
      </c>
      <c r="H70" s="10">
        <f t="shared" si="3"/>
        <v>40.880000000000003</v>
      </c>
      <c r="I70" s="10">
        <f t="shared" si="6"/>
        <v>4088.0000000000005</v>
      </c>
      <c r="J70" s="11">
        <f t="shared" si="2"/>
        <v>4.4182230734674957E-3</v>
      </c>
    </row>
    <row r="71" spans="1:10" ht="24" customHeight="1" x14ac:dyDescent="0.2">
      <c r="A71" s="5" t="s">
        <v>220</v>
      </c>
      <c r="B71" s="5"/>
      <c r="C71" s="5"/>
      <c r="D71" s="5" t="s">
        <v>221</v>
      </c>
      <c r="E71" s="5"/>
      <c r="F71" s="6"/>
      <c r="G71" s="34"/>
      <c r="H71" s="5"/>
      <c r="I71" s="21">
        <f>SUM(I72:I78)</f>
        <v>145248</v>
      </c>
      <c r="J71" s="22">
        <f>SUM(J72:J78)</f>
        <v>0.15698093565924823</v>
      </c>
    </row>
    <row r="72" spans="1:10" ht="26.1" customHeight="1" x14ac:dyDescent="0.2">
      <c r="A72" s="7" t="s">
        <v>222</v>
      </c>
      <c r="B72" s="9" t="s">
        <v>223</v>
      </c>
      <c r="C72" s="7" t="s">
        <v>23</v>
      </c>
      <c r="D72" s="7" t="s">
        <v>224</v>
      </c>
      <c r="E72" s="8" t="s">
        <v>25</v>
      </c>
      <c r="F72" s="9">
        <v>150</v>
      </c>
      <c r="G72" s="33">
        <v>31.94</v>
      </c>
      <c r="H72" s="10">
        <f t="shared" si="3"/>
        <v>39.93</v>
      </c>
      <c r="I72" s="10">
        <f>H72*F72</f>
        <v>5989.5</v>
      </c>
      <c r="J72" s="11">
        <f t="shared" ref="J72:J78" si="7">I72/$H$82</f>
        <v>6.4733236542401078E-3</v>
      </c>
    </row>
    <row r="73" spans="1:10" ht="39" customHeight="1" x14ac:dyDescent="0.2">
      <c r="A73" s="7" t="s">
        <v>225</v>
      </c>
      <c r="B73" s="9" t="s">
        <v>226</v>
      </c>
      <c r="C73" s="7" t="s">
        <v>23</v>
      </c>
      <c r="D73" s="7" t="s">
        <v>227</v>
      </c>
      <c r="E73" s="8" t="s">
        <v>25</v>
      </c>
      <c r="F73" s="9">
        <v>150</v>
      </c>
      <c r="G73" s="33">
        <v>61.78</v>
      </c>
      <c r="H73" s="10">
        <f t="shared" si="3"/>
        <v>77.23</v>
      </c>
      <c r="I73" s="10">
        <f t="shared" ref="I73:I78" si="8">H73*F73</f>
        <v>11584.5</v>
      </c>
      <c r="J73" s="11">
        <f t="shared" si="7"/>
        <v>1.2520280135661496E-2</v>
      </c>
    </row>
    <row r="74" spans="1:10" ht="26.1" customHeight="1" x14ac:dyDescent="0.2">
      <c r="A74" s="7" t="s">
        <v>228</v>
      </c>
      <c r="B74" s="9" t="s">
        <v>229</v>
      </c>
      <c r="C74" s="7" t="s">
        <v>23</v>
      </c>
      <c r="D74" s="7" t="s">
        <v>230</v>
      </c>
      <c r="E74" s="8" t="s">
        <v>25</v>
      </c>
      <c r="F74" s="9">
        <v>150</v>
      </c>
      <c r="G74" s="33">
        <v>51.22</v>
      </c>
      <c r="H74" s="10">
        <f t="shared" si="3"/>
        <v>64.03</v>
      </c>
      <c r="I74" s="10">
        <f t="shared" si="8"/>
        <v>9604.5</v>
      </c>
      <c r="J74" s="11">
        <f t="shared" si="7"/>
        <v>1.0380338431780468E-2</v>
      </c>
    </row>
    <row r="75" spans="1:10" ht="39" customHeight="1" x14ac:dyDescent="0.2">
      <c r="A75" s="7" t="s">
        <v>231</v>
      </c>
      <c r="B75" s="9">
        <v>98547</v>
      </c>
      <c r="C75" s="7" t="s">
        <v>23</v>
      </c>
      <c r="D75" s="7" t="s">
        <v>232</v>
      </c>
      <c r="E75" s="8" t="s">
        <v>25</v>
      </c>
      <c r="F75" s="9">
        <v>150</v>
      </c>
      <c r="G75" s="33">
        <v>253.29</v>
      </c>
      <c r="H75" s="10">
        <f t="shared" si="3"/>
        <v>316.61</v>
      </c>
      <c r="I75" s="10">
        <f t="shared" si="8"/>
        <v>47491.5</v>
      </c>
      <c r="J75" s="11">
        <f t="shared" si="7"/>
        <v>5.1327798701952435E-2</v>
      </c>
    </row>
    <row r="76" spans="1:10" ht="39" customHeight="1" x14ac:dyDescent="0.2">
      <c r="A76" s="7" t="s">
        <v>233</v>
      </c>
      <c r="B76" s="9" t="s">
        <v>234</v>
      </c>
      <c r="C76" s="7" t="s">
        <v>23</v>
      </c>
      <c r="D76" s="7" t="s">
        <v>235</v>
      </c>
      <c r="E76" s="8" t="s">
        <v>25</v>
      </c>
      <c r="F76" s="9">
        <v>150</v>
      </c>
      <c r="G76" s="33">
        <v>149.08000000000001</v>
      </c>
      <c r="H76" s="10">
        <f t="shared" si="3"/>
        <v>186.35</v>
      </c>
      <c r="I76" s="10">
        <f t="shared" si="8"/>
        <v>27952.5</v>
      </c>
      <c r="J76" s="11">
        <f t="shared" si="7"/>
        <v>3.0210464887744658E-2</v>
      </c>
    </row>
    <row r="77" spans="1:10" ht="26.1" customHeight="1" x14ac:dyDescent="0.2">
      <c r="A77" s="7" t="s">
        <v>236</v>
      </c>
      <c r="B77" s="9" t="s">
        <v>237</v>
      </c>
      <c r="C77" s="7" t="s">
        <v>23</v>
      </c>
      <c r="D77" s="7" t="s">
        <v>238</v>
      </c>
      <c r="E77" s="8" t="s">
        <v>25</v>
      </c>
      <c r="F77" s="9">
        <v>150</v>
      </c>
      <c r="G77" s="33">
        <v>179.51</v>
      </c>
      <c r="H77" s="10">
        <f t="shared" si="3"/>
        <v>224.39</v>
      </c>
      <c r="I77" s="10">
        <f t="shared" si="8"/>
        <v>33658.5</v>
      </c>
      <c r="J77" s="11">
        <f t="shared" si="7"/>
        <v>3.6377387798019981E-2</v>
      </c>
    </row>
    <row r="78" spans="1:10" ht="26.1" customHeight="1" x14ac:dyDescent="0.2">
      <c r="A78" s="7" t="s">
        <v>239</v>
      </c>
      <c r="B78" s="9" t="s">
        <v>240</v>
      </c>
      <c r="C78" s="7" t="s">
        <v>23</v>
      </c>
      <c r="D78" s="7" t="s">
        <v>241</v>
      </c>
      <c r="E78" s="8" t="s">
        <v>25</v>
      </c>
      <c r="F78" s="9">
        <v>150</v>
      </c>
      <c r="G78" s="33">
        <v>47.82</v>
      </c>
      <c r="H78" s="10">
        <f t="shared" si="3"/>
        <v>59.78</v>
      </c>
      <c r="I78" s="10">
        <f t="shared" si="8"/>
        <v>8967</v>
      </c>
      <c r="J78" s="11">
        <f t="shared" si="7"/>
        <v>9.6913420498490783E-3</v>
      </c>
    </row>
    <row r="79" spans="1:10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</row>
    <row r="80" spans="1:10" x14ac:dyDescent="0.2">
      <c r="A80" s="23"/>
      <c r="B80" s="23"/>
      <c r="C80" s="23"/>
      <c r="D80" s="15"/>
      <c r="E80" s="17"/>
      <c r="F80" s="24" t="s">
        <v>242</v>
      </c>
      <c r="G80" s="23"/>
      <c r="H80" s="31">
        <f>(I71+I62+I39+I22+I5)*0.75</f>
        <v>693944.13749999995</v>
      </c>
      <c r="I80" s="32"/>
      <c r="J80" s="32"/>
    </row>
    <row r="81" spans="1:10" x14ac:dyDescent="0.2">
      <c r="A81" s="23"/>
      <c r="B81" s="23"/>
      <c r="C81" s="23"/>
      <c r="D81" s="15"/>
      <c r="E81" s="17"/>
      <c r="F81" s="24" t="s">
        <v>243</v>
      </c>
      <c r="G81" s="23"/>
      <c r="H81" s="31">
        <f>H82-H80</f>
        <v>231314.71250000002</v>
      </c>
      <c r="I81" s="32"/>
      <c r="J81" s="32"/>
    </row>
    <row r="82" spans="1:10" x14ac:dyDescent="0.2">
      <c r="A82" s="23"/>
      <c r="B82" s="23"/>
      <c r="C82" s="23"/>
      <c r="D82" s="15"/>
      <c r="E82" s="17"/>
      <c r="F82" s="24" t="s">
        <v>244</v>
      </c>
      <c r="G82" s="23"/>
      <c r="H82" s="31">
        <f>I5+I22+I39+I62+I71</f>
        <v>925258.85</v>
      </c>
      <c r="I82" s="32"/>
      <c r="J82" s="32"/>
    </row>
    <row r="83" spans="1:10" ht="60" customHeight="1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ht="69.95" customHeight="1" x14ac:dyDescent="0.2">
      <c r="A84" s="27" t="s">
        <v>245</v>
      </c>
      <c r="B84" s="28"/>
      <c r="C84" s="28"/>
      <c r="D84" s="28"/>
      <c r="E84" s="28"/>
      <c r="F84" s="28"/>
      <c r="G84" s="28"/>
      <c r="H84" s="28"/>
      <c r="I84" s="28"/>
      <c r="J84" s="28"/>
    </row>
  </sheetData>
  <mergeCells count="17">
    <mergeCell ref="E1:F1"/>
    <mergeCell ref="G1:H1"/>
    <mergeCell ref="I1:J1"/>
    <mergeCell ref="E2:F2"/>
    <mergeCell ref="G2:H2"/>
    <mergeCell ref="I2:J2"/>
    <mergeCell ref="A82:C82"/>
    <mergeCell ref="F82:G82"/>
    <mergeCell ref="H82:J82"/>
    <mergeCell ref="A84:J84"/>
    <mergeCell ref="A3:J3"/>
    <mergeCell ref="A80:C80"/>
    <mergeCell ref="F80:G80"/>
    <mergeCell ref="H80:J80"/>
    <mergeCell ref="A81:C81"/>
    <mergeCell ref="F81:G81"/>
    <mergeCell ref="H81:J81"/>
  </mergeCells>
  <pageMargins left="0.51181102362204722" right="0.51181102362204722" top="0.98425196850393704" bottom="0.98425196850393704" header="0.51181102362204722" footer="0.51181102362204722"/>
  <pageSetup paperSize="9" scale="75" fitToHeight="0" orientation="landscape" r:id="rId1"/>
  <headerFooter>
    <oddHeader>&amp;A</oddHeader>
    <oddFooter>&amp;A&amp;RPágina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SANTA_MARIA</vt:lpstr>
      <vt:lpstr>CACHOEIRA_DO_SUL</vt:lpstr>
      <vt:lpstr>FREDERICO_E_PALMEIRA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Vinicius Kuchinski</cp:lastModifiedBy>
  <cp:revision>0</cp:revision>
  <cp:lastPrinted>2023-09-25T16:04:30Z</cp:lastPrinted>
  <dcterms:created xsi:type="dcterms:W3CDTF">2023-08-07T15:01:31Z</dcterms:created>
  <dcterms:modified xsi:type="dcterms:W3CDTF">2023-11-16T11:24:37Z</dcterms:modified>
</cp:coreProperties>
</file>