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2.xml" ContentType="application/vnd.ms-excel.controlproperties+xml"/>
  <Override PartName="/xl/tables/table1.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EstaPastaDeTrabalho"/>
  <mc:AlternateContent xmlns:mc="http://schemas.openxmlformats.org/markup-compatibility/2006">
    <mc:Choice Requires="x15">
      <x15ac:absPath xmlns:x15ac="http://schemas.microsoft.com/office/spreadsheetml/2010/11/ac" url="C:\Users\PROINOVA\Downloads\"/>
    </mc:Choice>
  </mc:AlternateContent>
  <xr:revisionPtr revIDLastSave="0" documentId="8_{463473B7-6B42-472D-A708-473BBA1219A7}" xr6:coauthVersionLast="47" xr6:coauthVersionMax="47" xr10:uidLastSave="{00000000-0000-0000-0000-000000000000}"/>
  <bookViews>
    <workbookView xWindow="2196" yWindow="2196" windowWidth="17280" windowHeight="9960" tabRatio="829" xr2:uid="{00000000-000D-0000-FFFF-FFFF00000000}"/>
  </bookViews>
  <sheets>
    <sheet name="Capa" sheetId="16" r:id="rId1"/>
    <sheet name="Geral" sheetId="1" r:id="rId2"/>
    <sheet name="Empresas Parceiras" sheetId="15" r:id="rId3"/>
    <sheet name="Macroentregas" sheetId="7" r:id="rId4"/>
    <sheet name="Custos Plano Trabalho" sheetId="4" r:id="rId5"/>
    <sheet name="Contrapartida Econômica" sheetId="3" r:id="rId6"/>
    <sheet name="Negociação" sheetId="2" r:id="rId7"/>
    <sheet name="Equipamentos" sheetId="11" r:id="rId8"/>
    <sheet name="Gestão financeira" sheetId="5" state="hidden" r:id="rId9"/>
    <sheet name="Declaração de equipamentos" sheetId="8" state="hidden" r:id="rId10"/>
    <sheet name="Declaração de pessoal" sheetId="9" state="hidden" r:id="rId11"/>
    <sheet name="Declaração de horas" sheetId="10"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 i="1" l="1"/>
  <c r="G36" i="1"/>
  <c r="C49" i="2"/>
  <c r="B54" i="2"/>
  <c r="B43" i="2"/>
  <c r="B35" i="2"/>
  <c r="I38" i="3"/>
  <c r="I39" i="3"/>
  <c r="I40" i="3"/>
  <c r="I41" i="3"/>
  <c r="I42" i="3"/>
  <c r="I43" i="3"/>
  <c r="I44" i="3"/>
  <c r="I45" i="3"/>
  <c r="I46" i="3"/>
  <c r="G13" i="3"/>
  <c r="I13" i="3" s="1"/>
  <c r="G14" i="3"/>
  <c r="I14" i="3" s="1"/>
  <c r="G15" i="3"/>
  <c r="I15" i="3" s="1"/>
  <c r="G16" i="3"/>
  <c r="I16" i="3" s="1"/>
  <c r="G17" i="3"/>
  <c r="I17" i="3" s="1"/>
  <c r="G18" i="3"/>
  <c r="I18" i="3" s="1"/>
  <c r="G19" i="3"/>
  <c r="I19" i="3" s="1"/>
  <c r="G20" i="3"/>
  <c r="I20" i="3" s="1"/>
  <c r="G21" i="3"/>
  <c r="I21" i="3" s="1"/>
  <c r="G22" i="3"/>
  <c r="I22" i="3" s="1"/>
  <c r="G23" i="3"/>
  <c r="I23" i="3" s="1"/>
  <c r="G24" i="3"/>
  <c r="I24" i="3" s="1"/>
  <c r="G25" i="3"/>
  <c r="I25" i="3" s="1"/>
  <c r="G26" i="3"/>
  <c r="I26" i="3" s="1"/>
  <c r="G27" i="3"/>
  <c r="I27" i="3" s="1"/>
  <c r="G28" i="3"/>
  <c r="I28" i="3" s="1"/>
  <c r="G29" i="3"/>
  <c r="I29" i="3" s="1"/>
  <c r="G30" i="3"/>
  <c r="I30" i="3" s="1"/>
  <c r="B22" i="3"/>
  <c r="B21" i="3"/>
  <c r="B23" i="3"/>
  <c r="B24" i="3"/>
  <c r="B25" i="3"/>
  <c r="B20" i="3"/>
  <c r="B12" i="3"/>
  <c r="G12" i="3"/>
  <c r="I12" i="3" s="1"/>
  <c r="B13" i="3"/>
  <c r="B14" i="3"/>
  <c r="B15" i="3"/>
  <c r="B16" i="3"/>
  <c r="B17" i="3"/>
  <c r="B18" i="3"/>
  <c r="B19" i="3"/>
  <c r="B26" i="3"/>
  <c r="B27" i="3"/>
  <c r="B28" i="3"/>
  <c r="B29" i="3"/>
  <c r="B30" i="3"/>
  <c r="E33" i="4"/>
  <c r="E34" i="4"/>
  <c r="O10" i="4"/>
  <c r="J38" i="3"/>
  <c r="H24" i="1"/>
  <c r="H26" i="1" s="1"/>
  <c r="G24" i="1"/>
  <c r="G26" i="1" s="1"/>
  <c r="F24" i="1"/>
  <c r="F26" i="1" s="1"/>
  <c r="E24" i="1"/>
  <c r="E25" i="1" s="1"/>
  <c r="D24" i="1"/>
  <c r="D25" i="1" s="1"/>
  <c r="J23" i="10"/>
  <c r="I23" i="10"/>
  <c r="J22" i="9"/>
  <c r="J21" i="9"/>
  <c r="I17" i="9"/>
  <c r="G17" i="9"/>
  <c r="D17" i="9"/>
  <c r="A17" i="9"/>
  <c r="I16" i="9"/>
  <c r="G16" i="9"/>
  <c r="D16" i="9"/>
  <c r="A16" i="9"/>
  <c r="I15" i="9"/>
  <c r="G15" i="9"/>
  <c r="D15" i="9"/>
  <c r="A15" i="9"/>
  <c r="C9" i="9"/>
  <c r="C8" i="9"/>
  <c r="C7" i="9"/>
  <c r="F22" i="8"/>
  <c r="A22" i="8"/>
  <c r="F21" i="8"/>
  <c r="A21" i="8"/>
  <c r="F20" i="8"/>
  <c r="A20" i="8"/>
  <c r="F19" i="8"/>
  <c r="A19" i="8"/>
  <c r="F18" i="8"/>
  <c r="A18" i="8"/>
  <c r="F17" i="8"/>
  <c r="A17" i="8"/>
  <c r="F16" i="8"/>
  <c r="A16" i="8"/>
  <c r="F15" i="8"/>
  <c r="A15" i="8"/>
  <c r="C9" i="8"/>
  <c r="C8" i="8"/>
  <c r="C7" i="8"/>
  <c r="Z100" i="5"/>
  <c r="X100" i="5"/>
  <c r="V100" i="5"/>
  <c r="T100" i="5"/>
  <c r="R100" i="5"/>
  <c r="P100" i="5"/>
  <c r="N100" i="5"/>
  <c r="L100" i="5"/>
  <c r="J100" i="5"/>
  <c r="H100" i="5"/>
  <c r="F100" i="5"/>
  <c r="C99" i="5"/>
  <c r="C98" i="5"/>
  <c r="C97" i="5"/>
  <c r="C96" i="5"/>
  <c r="C95" i="5"/>
  <c r="C94" i="5"/>
  <c r="C93" i="5"/>
  <c r="C92" i="5"/>
  <c r="C90" i="5"/>
  <c r="A90" i="5"/>
  <c r="C89" i="5"/>
  <c r="A89" i="5"/>
  <c r="C88" i="5"/>
  <c r="A88" i="5"/>
  <c r="C87" i="5"/>
  <c r="A87" i="5"/>
  <c r="C86" i="5"/>
  <c r="A86" i="5"/>
  <c r="C85" i="5"/>
  <c r="A85" i="5"/>
  <c r="Y79" i="5"/>
  <c r="W79" i="5"/>
  <c r="U79" i="5"/>
  <c r="S79" i="5"/>
  <c r="Q79" i="5"/>
  <c r="O79" i="5"/>
  <c r="M79" i="5"/>
  <c r="K79" i="5"/>
  <c r="I79" i="5"/>
  <c r="G79" i="5"/>
  <c r="E79" i="5"/>
  <c r="C79" i="5"/>
  <c r="B79" i="5" s="1"/>
  <c r="Y78" i="5"/>
  <c r="W78" i="5"/>
  <c r="U78" i="5"/>
  <c r="S78" i="5"/>
  <c r="Q78" i="5"/>
  <c r="O78" i="5"/>
  <c r="M78" i="5"/>
  <c r="K78" i="5"/>
  <c r="I78" i="5"/>
  <c r="G78" i="5"/>
  <c r="E78" i="5"/>
  <c r="C78" i="5"/>
  <c r="B78" i="5" s="1"/>
  <c r="E52" i="5"/>
  <c r="D52" i="5"/>
  <c r="E51" i="5"/>
  <c r="E53" i="5" s="1"/>
  <c r="D51" i="5"/>
  <c r="D53" i="5" s="1"/>
  <c r="E46" i="5"/>
  <c r="D46" i="5"/>
  <c r="E45" i="5"/>
  <c r="D45" i="5"/>
  <c r="E44" i="5"/>
  <c r="D44" i="5"/>
  <c r="E43" i="5"/>
  <c r="E47" i="5" s="1"/>
  <c r="D43" i="5"/>
  <c r="D47" i="5" s="1"/>
  <c r="E38" i="5"/>
  <c r="D38" i="5"/>
  <c r="E37" i="5"/>
  <c r="D37" i="5"/>
  <c r="E36" i="5"/>
  <c r="D36" i="5"/>
  <c r="E35" i="5"/>
  <c r="E39" i="5" s="1"/>
  <c r="D35" i="5"/>
  <c r="D39" i="5" s="1"/>
  <c r="E30" i="5"/>
  <c r="D30" i="5"/>
  <c r="E29" i="5"/>
  <c r="D29" i="5"/>
  <c r="E28" i="5"/>
  <c r="D28" i="5"/>
  <c r="E27" i="5"/>
  <c r="D27" i="5"/>
  <c r="E26" i="5"/>
  <c r="D26" i="5"/>
  <c r="E25" i="5"/>
  <c r="D25" i="5"/>
  <c r="D31" i="5" s="1"/>
  <c r="E24" i="5"/>
  <c r="E31" i="5" s="1"/>
  <c r="D24" i="5"/>
  <c r="E19" i="5"/>
  <c r="D19" i="5"/>
  <c r="E18" i="5"/>
  <c r="D18" i="5"/>
  <c r="E17" i="5"/>
  <c r="D17" i="5"/>
  <c r="E16" i="5"/>
  <c r="D16" i="5"/>
  <c r="E15" i="5"/>
  <c r="D15" i="5"/>
  <c r="E14" i="5"/>
  <c r="D14" i="5"/>
  <c r="E13" i="5"/>
  <c r="E20" i="5" s="1"/>
  <c r="D13" i="5"/>
  <c r="D20" i="5" s="1"/>
  <c r="B8" i="5"/>
  <c r="E32" i="4"/>
  <c r="E31" i="4"/>
  <c r="E30" i="4"/>
  <c r="E29" i="4"/>
  <c r="E28" i="4"/>
  <c r="T27" i="4"/>
  <c r="O27" i="4"/>
  <c r="E27" i="4"/>
  <c r="T26" i="4"/>
  <c r="O26" i="4"/>
  <c r="E26" i="4"/>
  <c r="T25" i="4"/>
  <c r="O25" i="4"/>
  <c r="E25" i="4"/>
  <c r="T24" i="4"/>
  <c r="O24" i="4"/>
  <c r="E24" i="4"/>
  <c r="T23" i="4"/>
  <c r="O23" i="4"/>
  <c r="E23" i="4"/>
  <c r="T22" i="4"/>
  <c r="O22" i="4"/>
  <c r="E22" i="4"/>
  <c r="T21" i="4"/>
  <c r="O21" i="4"/>
  <c r="E21" i="4"/>
  <c r="T20" i="4"/>
  <c r="O20" i="4"/>
  <c r="E20" i="4"/>
  <c r="T19" i="4"/>
  <c r="O19" i="4"/>
  <c r="E19" i="4"/>
  <c r="T18" i="4"/>
  <c r="O18" i="4"/>
  <c r="E18" i="4"/>
  <c r="T17" i="4"/>
  <c r="O17" i="4"/>
  <c r="E17" i="4"/>
  <c r="T16" i="4"/>
  <c r="O16" i="4"/>
  <c r="E16" i="4"/>
  <c r="T15" i="4"/>
  <c r="O15" i="4"/>
  <c r="E15" i="4"/>
  <c r="T14" i="4"/>
  <c r="O14" i="4"/>
  <c r="E14" i="4"/>
  <c r="T13" i="4"/>
  <c r="O13" i="4"/>
  <c r="E13" i="4"/>
  <c r="T12" i="4"/>
  <c r="O12" i="4"/>
  <c r="J12" i="4"/>
  <c r="E12" i="4"/>
  <c r="T11" i="4"/>
  <c r="O11" i="4"/>
  <c r="J11" i="4"/>
  <c r="E11" i="4"/>
  <c r="T10" i="4"/>
  <c r="J10" i="4"/>
  <c r="E10" i="4"/>
  <c r="I50" i="3"/>
  <c r="D90" i="5" s="1"/>
  <c r="I49" i="3"/>
  <c r="I48" i="3"/>
  <c r="J18" i="9" s="1"/>
  <c r="I47" i="3"/>
  <c r="D87" i="5" s="1"/>
  <c r="I37" i="3"/>
  <c r="J16" i="9" s="1"/>
  <c r="I36" i="3"/>
  <c r="J15" i="9" s="1"/>
  <c r="J12" i="3" l="1"/>
  <c r="J30" i="3"/>
  <c r="J22" i="3"/>
  <c r="J14" i="3"/>
  <c r="J45" i="3"/>
  <c r="J44" i="3"/>
  <c r="J28" i="3"/>
  <c r="J20" i="3"/>
  <c r="J43" i="3"/>
  <c r="J27" i="3"/>
  <c r="J19" i="3"/>
  <c r="J50" i="3"/>
  <c r="J42" i="3"/>
  <c r="J21" i="3"/>
  <c r="J26" i="3"/>
  <c r="J18" i="3"/>
  <c r="J49" i="3"/>
  <c r="J41" i="3"/>
  <c r="J29" i="3"/>
  <c r="J25" i="3"/>
  <c r="J17" i="3"/>
  <c r="J48" i="3"/>
  <c r="J40" i="3"/>
  <c r="J13" i="3"/>
  <c r="J24" i="3"/>
  <c r="J16" i="3"/>
  <c r="J47" i="3"/>
  <c r="J39" i="3"/>
  <c r="J23" i="3"/>
  <c r="J15" i="3"/>
  <c r="J46" i="3"/>
  <c r="J36" i="3"/>
  <c r="J37" i="3"/>
  <c r="O28" i="4"/>
  <c r="B14" i="2" s="1"/>
  <c r="F12" i="5" s="1"/>
  <c r="B20" i="5" s="1"/>
  <c r="E35" i="4"/>
  <c r="J13" i="4"/>
  <c r="B15" i="2" s="1"/>
  <c r="F34" i="5" s="1"/>
  <c r="B39" i="5" s="1"/>
  <c r="F42" i="5"/>
  <c r="B47" i="5" s="1"/>
  <c r="T28" i="4"/>
  <c r="B13" i="2" s="1"/>
  <c r="F23" i="5" s="1"/>
  <c r="B31" i="5" s="1"/>
  <c r="G27" i="1"/>
  <c r="E27" i="1"/>
  <c r="H27" i="1"/>
  <c r="F27" i="1"/>
  <c r="D27" i="1"/>
  <c r="F25" i="1"/>
  <c r="G25" i="1"/>
  <c r="H25" i="1"/>
  <c r="D26" i="1"/>
  <c r="E26" i="1"/>
  <c r="G15" i="8"/>
  <c r="A97" i="5"/>
  <c r="E22" i="8"/>
  <c r="A94" i="5"/>
  <c r="A99" i="5"/>
  <c r="A92" i="5"/>
  <c r="B19" i="8"/>
  <c r="E19" i="8"/>
  <c r="B16" i="8"/>
  <c r="E16" i="8"/>
  <c r="B21" i="8"/>
  <c r="D94" i="5"/>
  <c r="E21" i="8"/>
  <c r="E20" i="8"/>
  <c r="B18" i="8"/>
  <c r="E18" i="8"/>
  <c r="C6" i="5"/>
  <c r="C7" i="5"/>
  <c r="D7" i="5" s="1"/>
  <c r="D88" i="5"/>
  <c r="J17" i="9"/>
  <c r="D86" i="5"/>
  <c r="D89" i="5"/>
  <c r="J19" i="9"/>
  <c r="J20" i="9"/>
  <c r="D85" i="5"/>
  <c r="J23" i="9" l="1"/>
  <c r="B12" i="2"/>
  <c r="B76" i="5" s="1"/>
  <c r="B77" i="5" s="1"/>
  <c r="O38" i="4"/>
  <c r="E15" i="8"/>
  <c r="J31" i="3"/>
  <c r="D99" i="5"/>
  <c r="G19" i="8"/>
  <c r="D92" i="5"/>
  <c r="D95" i="5"/>
  <c r="B15" i="8"/>
  <c r="B22" i="8"/>
  <c r="B20" i="8"/>
  <c r="B17" i="8"/>
  <c r="A93" i="5"/>
  <c r="A96" i="5"/>
  <c r="G17" i="8"/>
  <c r="E17" i="8"/>
  <c r="D97" i="5"/>
  <c r="A98" i="5"/>
  <c r="A95" i="5"/>
  <c r="J51" i="3"/>
  <c r="D6" i="5"/>
  <c r="C8" i="5"/>
  <c r="D8" i="5" s="1"/>
  <c r="B11" i="2" l="1"/>
  <c r="B18" i="2" s="1"/>
  <c r="J53" i="3"/>
  <c r="B21" i="2" s="1"/>
  <c r="G22" i="8"/>
  <c r="D93" i="5"/>
  <c r="G16" i="8"/>
  <c r="D96" i="5"/>
  <c r="G20" i="8"/>
  <c r="G21" i="8"/>
  <c r="D98" i="5"/>
  <c r="G18" i="8"/>
  <c r="B25" i="2" l="1"/>
  <c r="G30" i="1" s="1"/>
  <c r="B19" i="2"/>
  <c r="G23" i="8"/>
  <c r="D100" i="5"/>
  <c r="B83" i="5"/>
  <c r="B16" i="2" l="1"/>
  <c r="B20" i="2" s="1"/>
  <c r="B100" i="5"/>
  <c r="F50" i="5"/>
  <c r="B53" i="5" s="1"/>
  <c r="B22" i="2" l="1"/>
  <c r="B9" i="5"/>
  <c r="C25" i="2" l="1"/>
  <c r="H30" i="1" s="1"/>
  <c r="B26" i="2"/>
  <c r="G31" i="1" s="1"/>
  <c r="D16" i="2"/>
  <c r="D13" i="2"/>
  <c r="B27" i="2" l="1"/>
  <c r="G32" i="1" s="1"/>
  <c r="C39" i="2" l="1"/>
  <c r="C50" i="2"/>
  <c r="C27" i="2"/>
  <c r="H32" i="1" s="1"/>
  <c r="C33" i="2"/>
  <c r="B28" i="2"/>
  <c r="G33" i="1" s="1"/>
  <c r="C28" i="2" l="1"/>
  <c r="H33" i="1" s="1"/>
  <c r="C40" i="2"/>
  <c r="C41" i="2" s="1"/>
  <c r="C42" i="2" s="1"/>
  <c r="C51" i="2"/>
  <c r="G39" i="1" s="1"/>
  <c r="H39" i="1" s="1"/>
  <c r="C34" i="2"/>
  <c r="C35" i="2"/>
  <c r="C52" i="2" l="1"/>
  <c r="C53" i="2" s="1"/>
  <c r="G37" i="1" s="1"/>
  <c r="H37" i="1" s="1"/>
  <c r="C43" i="2"/>
  <c r="C54" i="2" l="1"/>
  <c r="G38" i="1" s="1"/>
  <c r="H38" i="1" s="1"/>
  <c r="G40" i="1" l="1"/>
  <c r="H40" i="1"/>
</calcChain>
</file>

<file path=xl/sharedStrings.xml><?xml version="1.0" encoding="utf-8"?>
<sst xmlns="http://schemas.openxmlformats.org/spreadsheetml/2006/main" count="1339" uniqueCount="691">
  <si>
    <t>DADOS DO PROJETO</t>
  </si>
  <si>
    <t>Nome do projeto</t>
  </si>
  <si>
    <t>Carteira Embrapii</t>
  </si>
  <si>
    <t>SEBRAE</t>
  </si>
  <si>
    <t>Coordenador(a)</t>
  </si>
  <si>
    <t>Coordenador administrativo</t>
  </si>
  <si>
    <t>Nome do projeto interno</t>
  </si>
  <si>
    <t>Número do projeto SIE</t>
  </si>
  <si>
    <t>Número do processo PEN-SIE</t>
  </si>
  <si>
    <t>Número SRINFO</t>
  </si>
  <si>
    <t>Código Fundação</t>
  </si>
  <si>
    <t>Data de início prevista</t>
  </si>
  <si>
    <t xml:space="preserve">Data de encerramento prevista </t>
  </si>
  <si>
    <t>Meses de projeto</t>
  </si>
  <si>
    <t xml:space="preserve">Macroentregas </t>
  </si>
  <si>
    <t>ME 1</t>
  </si>
  <si>
    <t>ME 2</t>
  </si>
  <si>
    <t>ME 3</t>
  </si>
  <si>
    <t>ME 4</t>
  </si>
  <si>
    <t xml:space="preserve">ME 5 </t>
  </si>
  <si>
    <t>Tempo previsto (em meses)</t>
  </si>
  <si>
    <t>Data inicial</t>
  </si>
  <si>
    <t>Data final</t>
  </si>
  <si>
    <t xml:space="preserve">Nível de maturidade do produto final </t>
  </si>
  <si>
    <t>Empresa</t>
  </si>
  <si>
    <t>EMBRAPII</t>
  </si>
  <si>
    <t>TOTAL</t>
  </si>
  <si>
    <t xml:space="preserve">Total </t>
  </si>
  <si>
    <t>Valor</t>
  </si>
  <si>
    <t>Despesas de Custeio</t>
  </si>
  <si>
    <t>Remuneração da equipe executora</t>
  </si>
  <si>
    <t>Serviços de Terceira pessoa jurídica</t>
  </si>
  <si>
    <t>Material de Consumo</t>
  </si>
  <si>
    <t>Diárias</t>
  </si>
  <si>
    <t>Passagens ou despesas com locomoção</t>
  </si>
  <si>
    <t>Ressarcimento UFSM</t>
  </si>
  <si>
    <t>Total Financeiro</t>
  </si>
  <si>
    <t>Total Do Projeto (financeiro + contrapartida)</t>
  </si>
  <si>
    <t>Valores contratados</t>
  </si>
  <si>
    <t>%</t>
  </si>
  <si>
    <t>Contrapartida de equipamentos</t>
  </si>
  <si>
    <t>N° do patrimônio</t>
  </si>
  <si>
    <t>Equipamento</t>
  </si>
  <si>
    <t>Valor da hora</t>
  </si>
  <si>
    <t>Valor hora/mês</t>
  </si>
  <si>
    <t>Valor total de contrapartida de equipamentos</t>
  </si>
  <si>
    <t>Nome</t>
  </si>
  <si>
    <t>CPF</t>
  </si>
  <si>
    <t>Função</t>
  </si>
  <si>
    <t>Remuneração mensal</t>
  </si>
  <si>
    <t>Selecionar</t>
  </si>
  <si>
    <t>Valor total de contrapartida de pessoal</t>
  </si>
  <si>
    <t xml:space="preserve">Valor total da contrapartida </t>
  </si>
  <si>
    <t>Despesas bolsas</t>
  </si>
  <si>
    <t>Tipo de bolsa</t>
  </si>
  <si>
    <t>N° de meses</t>
  </si>
  <si>
    <t>Valor mensal</t>
  </si>
  <si>
    <t>Valor total</t>
  </si>
  <si>
    <t>Quantidade</t>
  </si>
  <si>
    <t>Valor unitário</t>
  </si>
  <si>
    <t xml:space="preserve">Valor total </t>
  </si>
  <si>
    <t>Descrição</t>
  </si>
  <si>
    <t xml:space="preserve">Diárias </t>
  </si>
  <si>
    <t xml:space="preserve">Passagem </t>
  </si>
  <si>
    <t>previsto</t>
  </si>
  <si>
    <t>executado</t>
  </si>
  <si>
    <t>diferença</t>
  </si>
  <si>
    <t>EMPRESA</t>
  </si>
  <si>
    <t xml:space="preserve">TOTAL </t>
  </si>
  <si>
    <t>TOTAL PREVISTO NAS RUBRICAS</t>
  </si>
  <si>
    <t>Material de consumo</t>
  </si>
  <si>
    <t xml:space="preserve">Valor executado </t>
  </si>
  <si>
    <t>Fonte</t>
  </si>
  <si>
    <t>Valor empresa</t>
  </si>
  <si>
    <t>Valor embrapii</t>
  </si>
  <si>
    <t xml:space="preserve">Valor total previsto </t>
  </si>
  <si>
    <t>Saldo</t>
  </si>
  <si>
    <t>Serviços de terceiros de pessoa jurídica</t>
  </si>
  <si>
    <t>Executado</t>
  </si>
  <si>
    <t xml:space="preserve">Taxas </t>
  </si>
  <si>
    <t xml:space="preserve">Despesas FDMS </t>
  </si>
  <si>
    <t xml:space="preserve">Taxa UFSM </t>
  </si>
  <si>
    <t>Bolsas de inovação</t>
  </si>
  <si>
    <t>Mês 1 -</t>
  </si>
  <si>
    <t xml:space="preserve">Mês 2- </t>
  </si>
  <si>
    <t>Mês 3 -</t>
  </si>
  <si>
    <t xml:space="preserve">Mês 4- </t>
  </si>
  <si>
    <t>Mês 5 -</t>
  </si>
  <si>
    <t xml:space="preserve">Mês 6 - </t>
  </si>
  <si>
    <t>Mês 7 -</t>
  </si>
  <si>
    <t xml:space="preserve">Mês 8 - </t>
  </si>
  <si>
    <t>Mês 9 -</t>
  </si>
  <si>
    <t xml:space="preserve">Mês 10 - </t>
  </si>
  <si>
    <t>Mês 11 -</t>
  </si>
  <si>
    <t xml:space="preserve">Mês 12 - </t>
  </si>
  <si>
    <t xml:space="preserve">Valor previsto </t>
  </si>
  <si>
    <t xml:space="preserve">Valor executado total </t>
  </si>
  <si>
    <t>Saldo Embrapii</t>
  </si>
  <si>
    <t>Saldo Empresa</t>
  </si>
  <si>
    <t>Contrapartida UFSM</t>
  </si>
  <si>
    <t>Mes 1</t>
  </si>
  <si>
    <t>Mes 2</t>
  </si>
  <si>
    <t>Mes 3</t>
  </si>
  <si>
    <t>Mes 4</t>
  </si>
  <si>
    <t>Mes 5</t>
  </si>
  <si>
    <t>Mes 6</t>
  </si>
  <si>
    <t>Mes 7</t>
  </si>
  <si>
    <t>Mes 8</t>
  </si>
  <si>
    <t>Mes 9</t>
  </si>
  <si>
    <t>Mes 10</t>
  </si>
  <si>
    <t>Mes 11</t>
  </si>
  <si>
    <t>Mes 12</t>
  </si>
  <si>
    <t>Horas</t>
  </si>
  <si>
    <t xml:space="preserve">Pessoal </t>
  </si>
  <si>
    <t>Macroentrega 1</t>
  </si>
  <si>
    <t>Macroentrega 2</t>
  </si>
  <si>
    <t>Macroentrega 3</t>
  </si>
  <si>
    <t>Macroentrega 4</t>
  </si>
  <si>
    <t>Macroentrega 5</t>
  </si>
  <si>
    <t xml:space="preserve">Número de meses </t>
  </si>
  <si>
    <t>Data inicial planejada</t>
  </si>
  <si>
    <t>Data inicial executada</t>
  </si>
  <si>
    <t>Data final planejada</t>
  </si>
  <si>
    <t>Data final executada</t>
  </si>
  <si>
    <t>Relatório de macro entrega</t>
  </si>
  <si>
    <t>Termo de aceite</t>
  </si>
  <si>
    <t xml:space="preserve">Reuniões de acompanhamento mensal </t>
  </si>
  <si>
    <t xml:space="preserve">Relatórios de acompanhamento mensal </t>
  </si>
  <si>
    <t>Mês 1 - DD/MM/AA</t>
  </si>
  <si>
    <t>Mês 2 - DD/MM/AA</t>
  </si>
  <si>
    <t>Mês 3 - DD/MM/AA</t>
  </si>
  <si>
    <t>Mês 4 - DD/MM/AA</t>
  </si>
  <si>
    <t>Mês 5 - DD/MM/AA</t>
  </si>
  <si>
    <t>Descrição da ME</t>
  </si>
  <si>
    <t xml:space="preserve">Entregáveis </t>
  </si>
  <si>
    <t>DECLARAÇÃO DE CONTRAPARTIDA DE EQUIPAMENTOS</t>
  </si>
  <si>
    <t>Código do projeto</t>
  </si>
  <si>
    <t>Nome  do projeto</t>
  </si>
  <si>
    <t>Coordenador do projeto</t>
  </si>
  <si>
    <t>Período de referência</t>
  </si>
  <si>
    <t>Macroentrega de referência</t>
  </si>
  <si>
    <t>Declaro para os devidos fins que a Unidade Embrapii INRI-UFSM utilizou dos equipamentos da UFSM na execução do projeto no período em questão.</t>
  </si>
  <si>
    <t>Horas/mês</t>
  </si>
  <si>
    <t>Coordenador da Unidade Embrapii</t>
  </si>
  <si>
    <t xml:space="preserve"> Vinicius Jacques Garcia</t>
  </si>
  <si>
    <t xml:space="preserve">NOME </t>
  </si>
  <si>
    <t>Pesquisador</t>
  </si>
  <si>
    <t>NOME</t>
  </si>
  <si>
    <t>DECLARAÇÃO DE CONTRAPARTIDA DE PESSOAL</t>
  </si>
  <si>
    <t>Declaro para os devidos fins que os pesquisadores listados abaixo trabalharam no projeto e período em questão como contrapartida da unidade Embrapii INRI UFSM.</t>
  </si>
  <si>
    <t>Equipe</t>
  </si>
  <si>
    <t>Atividade</t>
  </si>
  <si>
    <t>Horas semanais</t>
  </si>
  <si>
    <t>Total da contrapartida</t>
  </si>
  <si>
    <t>Unidade Embrapii</t>
  </si>
  <si>
    <t>DECLARAÇÃO DE HORAS TRABALHADAS</t>
  </si>
  <si>
    <t>Declaro para os devidos fins que os pesquisadores listados abaixo trabalharam as seguintes horas e com as seguintes funções no projeto e período em questão.</t>
  </si>
  <si>
    <t>Colaborador</t>
  </si>
  <si>
    <t>Total de horas/mês</t>
  </si>
  <si>
    <t>Valor da Bolsa (R$)</t>
  </si>
  <si>
    <t>Valor a ser Pago (R$)</t>
  </si>
  <si>
    <t>P,D&amp;I</t>
  </si>
  <si>
    <t>Embrapii</t>
  </si>
  <si>
    <t>Total Equipe de PD&amp;I</t>
  </si>
  <si>
    <t>Coordenador da Unidade Embrapii INRI-UFSM</t>
  </si>
  <si>
    <t xml:space="preserve"> Dr. Vinicius Jacques Garcia</t>
  </si>
  <si>
    <t>Nível de Maturidade Produto Final ME</t>
  </si>
  <si>
    <t>Mês n - DD/MM/AA</t>
  </si>
  <si>
    <t>AS DEMAIS CÉLULAS SERÃO LIBERADAS EM CASO DE IMPLEMENTAÇÃO</t>
  </si>
  <si>
    <t>NA FASE DE NEGOCIAÇÃO INICIAL DO PROJETO/PARTICIPAÇÃO NO EDITAL, AS CÉLULAS EDITÁVEIS DESTA PLANILHA SÃO AS INDICADAS NESTA COR DE FUNDO - PLANEJAMENTO DE EXECUÇÃO, NÍVEL DE MATURIDADE E DESCRIÇÃO DAS MACROENTREGAS</t>
  </si>
  <si>
    <t>NA FASE DE NEGOCIAÇÃO INICIAL DO PROJETO/PARTICIPAÇÃO NO EDITAL, AS CÉLULAS EDITÁVEIS DESTA PLANILHA SÃO AS INDICADAS NESTA COR DE FUNDO</t>
  </si>
  <si>
    <t>Empresas Parceiras</t>
  </si>
  <si>
    <t>PERÍODO PREVISTO PARA AS MACROENTREGAS - Máximo 5 Macroentregas</t>
  </si>
  <si>
    <t>Nível mestrado</t>
  </si>
  <si>
    <t>Bolsa Unidade EMBRAPII 1</t>
  </si>
  <si>
    <t>Bolsa Unidade EMBRAPII 2</t>
  </si>
  <si>
    <t>Despesas de Locomoção</t>
  </si>
  <si>
    <t>Despesas Viagens (Apenas aquelas que envolvam a execução do projeto)</t>
  </si>
  <si>
    <t>Despesas Serviço de Terceiros (Pessoa Jurídica)</t>
  </si>
  <si>
    <t>Despesas Material de Consumo</t>
  </si>
  <si>
    <t>Patrimônio</t>
  </si>
  <si>
    <t>Custo de utilização</t>
  </si>
  <si>
    <t>Custo HORA</t>
  </si>
  <si>
    <t>ANALISADOR DE POTÊNCIA , MARCA ZES ZIMME,NS:04061710</t>
  </si>
  <si>
    <t>FONTE DE ALIMENTAÇÃO,, MARCA KEYSIGHT,NS:DE17222515</t>
  </si>
  <si>
    <t>FONTE DE ALIMENTAÇÃO,, MARCA KEYSIGHT,NS:DE17222517</t>
  </si>
  <si>
    <t>FONTE DE ALIMENTAÇÃO,, MARCA KEYSIGHT,NS:DE17513005</t>
  </si>
  <si>
    <t>FONTE DE ALIMENTAÇÃO,, MARCA KEYSIGHT,NS:DE17222516</t>
  </si>
  <si>
    <t>FONTE DE ALIMENTAÇÃO,, MARCA KEYSIGHT,NS:DE17513004</t>
  </si>
  <si>
    <t>FONTE DE ALIMENTAÇÃO,, MARCA KEYSIGHT,NS:DE17513003</t>
  </si>
  <si>
    <t>FONTE SIMULADORA DE REDE, ITECH, N°/S:804961011777360001</t>
  </si>
  <si>
    <t>SIMULADOR MATRIZ FOTOVOLTAICA, KEYSIGHT, N°/S: MY61000126</t>
  </si>
  <si>
    <t>SIMULADOR MATRIZ FOTOVOLTAICA, KEYSIGHT, N°/S: MY61000125</t>
  </si>
  <si>
    <t>SIMULADOR MATRIZ FOTOVOLTAICA, KEYSIGHT, N°/S: MY61000127.</t>
  </si>
  <si>
    <t>SIMULADOR MATRIZ FOTOVOLTAICA, KEYSIGHT, N°/S: MY61000124</t>
  </si>
  <si>
    <t>SIMULADOR MATRIZ FOTOVOLTAICA, KEYSIGHT, N°/S: MY61000123</t>
  </si>
  <si>
    <t>SIMULADOR MATRIZ FOTOVOLTAICA, KEYSIGHT, N°/S: MY61000128</t>
  </si>
  <si>
    <t>GERADOR DE ARCO CC SERIE (CONJUNTO)</t>
  </si>
  <si>
    <t>SISTEMA GERADOR DE ARCO ELÉTRICO, MARCA: AUFTEK LABS</t>
  </si>
  <si>
    <t>LINE IMPEDANCE PVAG LP, MARCA: AUFTEK LABS, MODELO: PVAG LP</t>
  </si>
  <si>
    <t>DECOUPLING PVAG DN, MARCA: AUFTK LABS, MODELO: PVAG DN</t>
  </si>
  <si>
    <t>ARRAY LINE IMPEDANCE NETWORK PVAG ALIN, MARCA: AUFTEK LABS</t>
  </si>
  <si>
    <t>SISTEMA DE CARREGADORES DE VEICULOS, KEYSIGHT,N/S:DE58B10229</t>
  </si>
  <si>
    <t>FONTE REGENERATIVA - ITECH - IT61010C</t>
  </si>
  <si>
    <t>FONTE CA - REGATRON - TOP CON TC LAE</t>
  </si>
  <si>
    <t>SIMULADOR TEMPO REAL - OPAL - OP5700</t>
  </si>
  <si>
    <t>FONTE CA - SUPPLIER - FCAT</t>
  </si>
  <si>
    <t>SIMULADOR TEMPO REAL - TYPHOON - HIL604</t>
  </si>
  <si>
    <t>RESISTENCIA VIRTUAL - KEYSIGHT - SL107A</t>
  </si>
  <si>
    <t>OSCILOSCÓPIO - KEYSIGHT - MSOX3014T</t>
  </si>
  <si>
    <t>COMPUTADOR ("WORKSTATION") MONTADO, MARCA COSMOS GENÉVE.</t>
  </si>
  <si>
    <t>COMPUTADOR "WORKSTATION", MARCA: RAZOR</t>
  </si>
  <si>
    <t>VARIADOR DE TENSÃO, MARCA AUJE, 380 V, 15A.</t>
  </si>
  <si>
    <t>TRANSFORMADOR, MARCA:BLUTRAFOS,MOD.:1310.2420,N/S:12906901</t>
  </si>
  <si>
    <t>OSCILOSCÓPIO , MARCA TEKTRONIX , MODELO TH53014</t>
  </si>
  <si>
    <t>CÂMERA DE VÍDEO, MARCA: FLIR SYSTEMS, N/S: 404004821.</t>
  </si>
  <si>
    <t>GONIOESPECTRORADIOMETRO DE ALTA PRESSAO.</t>
  </si>
  <si>
    <t>234770
234769
234768
234767
234766
234765
234764
234763
234762
234761
234760</t>
  </si>
  <si>
    <t>ESFERA INTEGRADORA (CONJUNTO)</t>
  </si>
  <si>
    <t>ESFERA INTEGRADA, NS: 1106153, MODELO: 2000 mm.</t>
  </si>
  <si>
    <t>INSTRUMENTO PARA CONTROLE DE MEDIDAS PADRÃO 19", NS: 1105066</t>
  </si>
  <si>
    <t>CÉLULA DE CONTROLE DE TESTE HID, NS: 110120, MODELO: YF150.</t>
  </si>
  <si>
    <t>GONIOFOTOMETRO, NS: 1104006, MODELO: GPM - 1200.</t>
  </si>
  <si>
    <t>GONIOFOTOMETRO, MODELO: FL302, MARCA: VOLNIC, TENSÃO: 240v.</t>
  </si>
  <si>
    <t>REATOR AJUSTÁVEL PARA LÂMPADA HID, NS: 1008008, MODELO: HID.</t>
  </si>
  <si>
    <t>MEDIDOR DIGITAL DE POTÊNCIA, NS: 1102014, MODELO: WT104.</t>
  </si>
  <si>
    <t>MEDIDOR DIGITAL DE POTÊNCIA, NS: 1102015, MODELO: WT104.</t>
  </si>
  <si>
    <t>ESFERA INTEGRADA, MODELO: 300mm, MARCA: INVENTFINE.</t>
  </si>
  <si>
    <t>SETOR DE DOIS CANAIS DE CAMINHO OPTICO, NS: 1011072.</t>
  </si>
  <si>
    <t>ESPECTROFOTOCOLORIMENTO, NS: 11041489, MODELO: CMS5000.</t>
  </si>
  <si>
    <t>SIST FONTE GERAD SINAIS PAINEIS FOTOVOLTÁICOS, NS:MY48002654</t>
  </si>
  <si>
    <t>EMI TEST RECEIVER, MARCA: ROHDE &amp; SCHWARZ, MODELO: ESR</t>
  </si>
  <si>
    <t>SCANNER, MARCA: DETECTUS AB, MODELO: RSE642, N/S: 27031.</t>
  </si>
  <si>
    <t>OSCILOSCÓPIO DIGITAL, MARCA: TEKTRONIX, N/S: MSO56B C045999</t>
  </si>
  <si>
    <t>ANALISADOR ESPECTRO, MARCA RIGOL, N/S:DSA1A132700069</t>
  </si>
  <si>
    <t>FONTE EMULADORA, MARCA SUPPLIER,NS:00379, FATEC:027173.</t>
  </si>
  <si>
    <t>TRANSFORMADOR TRIFASICO, MARCA EEAT, N/S- 101, MOD. TUAR3380</t>
  </si>
  <si>
    <t>TRANSFORMADOR ISOLADOR, MARCA: JUND TRAF-MOLD, N°/S: 18511/6</t>
  </si>
  <si>
    <t>ANALISADOR DE POTÊNCIA , MARCA ZES ZIMME,NS:04071710</t>
  </si>
  <si>
    <t>ANALISADOR DE POTÊNCIA, MARCA: VOKOGAWA, MODELO: WT1800</t>
  </si>
  <si>
    <t>ANALISADOR DE POTÊNCIA DE BANCADA PARA LABORATÓRIO</t>
  </si>
  <si>
    <t>FONTE SIMULADORA DE REDE C.A, MARCA: ITECH, MODELO: IT7900</t>
  </si>
  <si>
    <t>GERADOR DE IMPULSO HVEX</t>
  </si>
  <si>
    <t>COMPUTADOR MONTADO / CUSTOMIZADO, SEM MARCA, MODELO</t>
  </si>
  <si>
    <t>SISTEMA DE MEDIÇÃO DE ALTA FREQUÊNCIA, MARCA: TEKTRONIX</t>
  </si>
  <si>
    <t>AMPLIFICADOR DE POTÊNCIA, MARCA: CONPROVE, MODELO: CE-6710</t>
  </si>
  <si>
    <t>EQUIPAMENTO REAL TIME SIMULADOR,OPAL-RT,0P5700,NS:1921685199</t>
  </si>
  <si>
    <t>NOTEBOOK, MARCA: AVELL, MOD: A52- TM, N/S: 2019006375</t>
  </si>
  <si>
    <t>COMPUTADOR WORKSTATION, MARCA: TYAR</t>
  </si>
  <si>
    <t>COMPUTADOR FATEC 031723</t>
  </si>
  <si>
    <t>NOTEBOOK, MARCA: AVELL, MODELO: STORM BS i7 3050</t>
  </si>
  <si>
    <t>OSCILOSCÓPIO DIGITAL , MARCA TECHTRONICS , NS:C011320</t>
  </si>
  <si>
    <t>GERADOR DE AR SINTÉTICO, MARCA CMC INSTRUMENTS GM BH.</t>
  </si>
  <si>
    <t>COMPRESSOR DE AR, MARCA: SCHULZ, MODELO: MCSV 20/200</t>
  </si>
  <si>
    <t>COMPRESSOR ALTERNATIVO, MARCA: SCHULZ, N/S: 0004049836</t>
  </si>
  <si>
    <t>MEDIDOR DE VAZÃO,MARCA:ENDRESS+HAUSER EH, MODELO:PROMASS 200</t>
  </si>
  <si>
    <t>CENTRO DE USINAGEM VERTICAL, MARCA: ROMI, N/S: 016019954450.</t>
  </si>
  <si>
    <t>PLACA DE AQUISIÇÃO DE DADOS, MARCA: NATIONAL INSTRUMENTS</t>
  </si>
  <si>
    <t>BANCO DE ENSAIO DINAMOMÉTRICO PARA MOTORES, MARCA AVL.</t>
  </si>
  <si>
    <t>FONTE EMULADORA, MARCA SUPPLIER, NS:00359.</t>
  </si>
  <si>
    <t>FONTE REGENERATIVE, MARCA: KEYSIGHT, MODELO: RP7984A POWER S</t>
  </si>
  <si>
    <t>FONTE, MARCA: ITECH, MODELO: IT7900 REGENERATIVE GRID SIMULA</t>
  </si>
  <si>
    <t>ANALISADOR DE ENERGIA, MARCA: ZES ZIMMER, MODELO: LMG671</t>
  </si>
  <si>
    <t>Custo da aquisição</t>
  </si>
  <si>
    <t>Data da aquisição</t>
  </si>
  <si>
    <t>Calibração</t>
  </si>
  <si>
    <t>Manutenção</t>
  </si>
  <si>
    <t>Conjunto?</t>
  </si>
  <si>
    <t>Nome do Conjunto</t>
  </si>
  <si>
    <t>SIM</t>
  </si>
  <si>
    <t>Gerador de arco  CC Série</t>
  </si>
  <si>
    <t>Esfera Integrada</t>
  </si>
  <si>
    <t>Informações de Preenchimento:</t>
  </si>
  <si>
    <t>A tabela de equipamentos é constantemente atualizada. Dessa forma, antes de incluir um novo equipamento, certifique-se que na planilha Contrapartida Econômica esse equipamento não foi encontrado. Caso não, inclua esse equipamento, em ordem, na tabela abaixo, se certificando que ele estará compondo a estrutura da tabela. Caso não, a fórmula dará erro.</t>
  </si>
  <si>
    <t>Instruções: Para o caso de contrapartida de equipamentos, digite o número do patrimônio na coluna abaixo. Caso não haja retorno, inclua o equipamento na PLANILHA EQUIPAMENTOS, e após faça a inclusão na presente planilha.</t>
  </si>
  <si>
    <t>Valor total no projeto (Vinculado a duração na página GERAL)</t>
  </si>
  <si>
    <t>Equipamento Desmonstração</t>
  </si>
  <si>
    <t>Contrapartida de pessoal</t>
  </si>
  <si>
    <t>Valor da hora (R$/h)</t>
  </si>
  <si>
    <t>Horas mensais Contrapartida</t>
  </si>
  <si>
    <t>Total de Custos</t>
  </si>
  <si>
    <t>Professor A</t>
  </si>
  <si>
    <t>Servidor A</t>
  </si>
  <si>
    <t>Professor</t>
  </si>
  <si>
    <t>Servidor</t>
  </si>
  <si>
    <t>Cálculo  Plano de Trabalho</t>
  </si>
  <si>
    <t>Limite EMBRAPII</t>
  </si>
  <si>
    <t>Despesas de Suporte Operacional</t>
  </si>
  <si>
    <t>Despesas Operacionais Fundação - FDMS</t>
  </si>
  <si>
    <t>Atividades Vinculadas a Unidade EMBRAPII UFSM</t>
  </si>
  <si>
    <t>Taxa</t>
  </si>
  <si>
    <t>-</t>
  </si>
  <si>
    <t>Diárias, Passagens ou despesas com locomoção</t>
  </si>
  <si>
    <t>Contrapartida da Unidade EMBRAPII UFSM</t>
  </si>
  <si>
    <t>Valor total EMBRAPII</t>
  </si>
  <si>
    <t>Valor Contrapartida Unidade EMBRAPII UFSM</t>
  </si>
  <si>
    <t>Valor total Empresa(s) + SEBRAE</t>
  </si>
  <si>
    <t>Deve ser superior a 10% do valor total</t>
  </si>
  <si>
    <t>Deve ser inferior a 50% do valor total do projeto</t>
  </si>
  <si>
    <t>Cenários</t>
  </si>
  <si>
    <t>Desenvolvimento Tecnológico DT</t>
  </si>
  <si>
    <t>Valores Estimados</t>
  </si>
  <si>
    <t>Percentual</t>
  </si>
  <si>
    <t>Aporte SEBRAE - Limite de 70% do valor da empresa contratante - Total R$150 mil</t>
  </si>
  <si>
    <t>Valor Remanescente Total</t>
  </si>
  <si>
    <t>Altere o valor % para até 70%</t>
  </si>
  <si>
    <t>Obs.</t>
  </si>
  <si>
    <t>Encadeamento Tecnológico ET</t>
  </si>
  <si>
    <t>Aporte SEBRAE - Limite de 70% do valor da micro,pequena ou Startup - Total R$200 mil</t>
  </si>
  <si>
    <t>Aporte Micro, Pequena ou Startup</t>
  </si>
  <si>
    <t>Aporte Média ou Grande Empresa - Mínimo de 15% do valor total do projeto</t>
  </si>
  <si>
    <t>Altere o valor % para, no mínimo, 15%. Caso superior a célula C36, diminua o % EMBRAPII, na célula C23</t>
  </si>
  <si>
    <t>Remanescente Micro, Pequena ou Startup</t>
  </si>
  <si>
    <t>Aglomeração Tecnológica AT</t>
  </si>
  <si>
    <t>Número de Micro, Pequena ou Startup</t>
  </si>
  <si>
    <t>Número de Média ou Grande Empresa</t>
  </si>
  <si>
    <t>Ao menos duas empresas</t>
  </si>
  <si>
    <t>Limite SEBRAE</t>
  </si>
  <si>
    <t>Aporte Conjunto Média ou Grande Empresa - Mínimo de 20% do valor total do projeto</t>
  </si>
  <si>
    <t>Altere o valor % para, no mínimo, 20%. Caso superior a célula C47, diminua o % EMBRAPII, na célula C23</t>
  </si>
  <si>
    <t>Aporte SEBRAE - Limite de 70% do valor das micro,pequenas ou Startups participantes</t>
  </si>
  <si>
    <t>Aporte Micro, Pequenas ou Startups</t>
  </si>
  <si>
    <t>Para o caso de mais de uma média ou grande empresa, o valor calculado deve ser divido entre as empresas conforme negociação</t>
  </si>
  <si>
    <t>Para o caso de mais de uma startup, micro ou pequena empresa, o valor calculado deve ser divido entre as empresas conforme negociação</t>
  </si>
  <si>
    <t>RESUMO FINANCEIRO DA PROPOSTA</t>
  </si>
  <si>
    <t>Projeto</t>
  </si>
  <si>
    <t>Financeiro Empresas</t>
  </si>
  <si>
    <t>Modalidade</t>
  </si>
  <si>
    <t>Micro, Pequenas Empresas e Startups (Se mais que uma, o somatório)</t>
  </si>
  <si>
    <t>Média e Grandes Empresas (Se mais que uma, o somatório)</t>
  </si>
  <si>
    <t>Percentual do Total</t>
  </si>
  <si>
    <t>Selecione</t>
  </si>
  <si>
    <t>CÉLULAS NA COR VERMELHO CLARO E ESCRITA EM VERMELHO ESCURO REPRESENTAM MODIFICAÇÕES NECESSÁRIAS PARA CUMPRIR REQUISITOS EMBRAPII</t>
  </si>
  <si>
    <t>CÉLULAS NA COR VERDE CLARO E ESCRITA EM VERDE ESCURO REPRESENTAM SUCESSO DE ACORDO COM OS REQUISITOS EMBRAPII</t>
  </si>
  <si>
    <t>Item</t>
  </si>
  <si>
    <t>Razão Social</t>
  </si>
  <si>
    <t>Nome Fantasia</t>
  </si>
  <si>
    <t>CNPJ</t>
  </si>
  <si>
    <t>UF do CNPJ</t>
  </si>
  <si>
    <t>Número de Funcionários no Último Ano</t>
  </si>
  <si>
    <t>CNAE da Empresa</t>
  </si>
  <si>
    <t>Faixa de ROB Último Ano</t>
  </si>
  <si>
    <t>Caracterização</t>
  </si>
  <si>
    <t>Microempresa</t>
  </si>
  <si>
    <t>Startup</t>
  </si>
  <si>
    <t>Média Empresa</t>
  </si>
  <si>
    <t>Grande Empresa</t>
  </si>
  <si>
    <t>Pequena Empresa</t>
  </si>
  <si>
    <t>Até R$360mil</t>
  </si>
  <si>
    <t>Entre R$360mil e R$4,8mi</t>
  </si>
  <si>
    <t>Entre R$4.8mi e R$300mi</t>
  </si>
  <si>
    <t>Acima de R$300mi</t>
  </si>
  <si>
    <t>Até 19</t>
  </si>
  <si>
    <t>20 a 99</t>
  </si>
  <si>
    <t>100 a 499</t>
  </si>
  <si>
    <t>Acima de 500</t>
  </si>
  <si>
    <t>AC</t>
  </si>
  <si>
    <t>AL</t>
  </si>
  <si>
    <t>AP</t>
  </si>
  <si>
    <t>AM</t>
  </si>
  <si>
    <t>BA</t>
  </si>
  <si>
    <t>CE</t>
  </si>
  <si>
    <t>DF</t>
  </si>
  <si>
    <t>ES</t>
  </si>
  <si>
    <t>GO</t>
  </si>
  <si>
    <t>MA</t>
  </si>
  <si>
    <t>MT</t>
  </si>
  <si>
    <t>MS</t>
  </si>
  <si>
    <t>MG</t>
  </si>
  <si>
    <t>PA</t>
  </si>
  <si>
    <t>PB</t>
  </si>
  <si>
    <t>PR</t>
  </si>
  <si>
    <t>PE</t>
  </si>
  <si>
    <t>PI</t>
  </si>
  <si>
    <t>RJ</t>
  </si>
  <si>
    <t>RN</t>
  </si>
  <si>
    <t>RS</t>
  </si>
  <si>
    <t>RO</t>
  </si>
  <si>
    <t>RR</t>
  </si>
  <si>
    <t>SC</t>
  </si>
  <si>
    <t>SP</t>
  </si>
  <si>
    <t>SE</t>
  </si>
  <si>
    <t>TO</t>
  </si>
  <si>
    <t>01.1 - Produção de lavouras temporárias</t>
  </si>
  <si>
    <t>01.2 - Horticultura e floricultura</t>
  </si>
  <si>
    <t>01.3 - Produção de lavouras permanentes</t>
  </si>
  <si>
    <t>01.4 - Produção de sementes e mudas certificadas</t>
  </si>
  <si>
    <t>01.5 - Pecuária</t>
  </si>
  <si>
    <t>01.6 - Produção mista: lavouras e pecuária</t>
  </si>
  <si>
    <t>01.7 - Atividades de apoio à agricultura e pecuária</t>
  </si>
  <si>
    <t>01.8 - Pós-colheita</t>
  </si>
  <si>
    <t>01.9 - Atividades de caça e serviços relacionados</t>
  </si>
  <si>
    <t>02.1 - Silvicultura</t>
  </si>
  <si>
    <t>02.2 - Produção florestal</t>
  </si>
  <si>
    <t>02.3 - Atividades de apoio à produção florestal</t>
  </si>
  <si>
    <t>02.4 - Extração de produtos florestais não madeireiros</t>
  </si>
  <si>
    <t>03.1 - Pesca</t>
  </si>
  <si>
    <t>03.2 - Aquicultura</t>
  </si>
  <si>
    <t>05.1 - Extração de carvão mineral</t>
  </si>
  <si>
    <t>06.0 - Extração de petróleo e gás natural</t>
  </si>
  <si>
    <t>07.1 - Extração de minério de ferro</t>
  </si>
  <si>
    <t>07.2 - Extração de minerais metálicos não ferrosos</t>
  </si>
  <si>
    <t>08.1 - Extração de pedra, areia e argila</t>
  </si>
  <si>
    <t>08.9 - Extração e exploração de outros minerais não metálicos</t>
  </si>
  <si>
    <t>09.1 - Atividades de apoio à extração de petróleo e gás natural</t>
  </si>
  <si>
    <t>09.9 - Atividades de apoio à extração de minerais</t>
  </si>
  <si>
    <t>10.1 - Abate e fabricação de produtos de carne</t>
  </si>
  <si>
    <t>10.2 - Preservação de peixes, crustáceos e moluscos</t>
  </si>
  <si>
    <t>10.3 - Fabricação de óleos e gorduras vegetais e animais</t>
  </si>
  <si>
    <t>10.4 - Fabricação de laticínios</t>
  </si>
  <si>
    <t>10.5 - Moagem de trigo e fabricação de derivados</t>
  </si>
  <si>
    <t>10.6 - Fabricação de produtos do arroz</t>
  </si>
  <si>
    <t>10.7 - Fabricação de açúcar</t>
  </si>
  <si>
    <t>10.8 - Torrefação e moagem de café</t>
  </si>
  <si>
    <t>10.9 - Fabricação de outros produtos alimentícios</t>
  </si>
  <si>
    <t>11.1 - Fabricação de bebidas alcoólicas</t>
  </si>
  <si>
    <t>11.2 - Fabricação de vinhos</t>
  </si>
  <si>
    <t>11.3 - Fabricação de cervejas e chopes</t>
  </si>
  <si>
    <t>11.4 - Fabricação de bebidas não alcoólicas</t>
  </si>
  <si>
    <t>12.1 - Fabricação de produtos do fumo</t>
  </si>
  <si>
    <t>13.1 - Preparação e fiação de fibras têxteis</t>
  </si>
  <si>
    <t>13.2 - Tecelagem</t>
  </si>
  <si>
    <t>13.3 - Fabricação de tecidos de malha</t>
  </si>
  <si>
    <t>13.4 - Acabamentos em fios, tecidos e artefatos têxteis</t>
  </si>
  <si>
    <t>13.5 - Fabricação de artefatos têxteis para uso doméstico</t>
  </si>
  <si>
    <t>13.6 - Fabricação de outros produtos têxteis</t>
  </si>
  <si>
    <t>14.1 - Confecção de roupas íntimas</t>
  </si>
  <si>
    <t>14.2 - Confecção de peças do vestuário</t>
  </si>
  <si>
    <t>14.3 - Confecção de roupas profissionais</t>
  </si>
  <si>
    <t>14.4 - Confecção de acessórios do vestuário</t>
  </si>
  <si>
    <t>14.5 - Confecção de roupas e acessórios de material não tecido</t>
  </si>
  <si>
    <t>15.1 - Curtimento e outras preparações de couro</t>
  </si>
  <si>
    <t>15.2 - Fabricação de artigos para viagem e calçados</t>
  </si>
  <si>
    <t>15.3 - Fabricação de partes de calçados</t>
  </si>
  <si>
    <t>16.1 - Desdobramento de madeira</t>
  </si>
  <si>
    <t>16.2 - Fabricação de artigos de carpintaria</t>
  </si>
  <si>
    <t>17.1 - Fabricação de celulose e outras pastas</t>
  </si>
  <si>
    <t>17.2 - Fabricação de papel, cartolina e papel-cartão</t>
  </si>
  <si>
    <t>17.3 - Fabricação de embalagens de papel</t>
  </si>
  <si>
    <t>17.4 - Fabricação de produtos diversos de papel</t>
  </si>
  <si>
    <t>18.1 - Impressão</t>
  </si>
  <si>
    <t>18.2 - Serviços de pré-impressão e acabamento</t>
  </si>
  <si>
    <t>19.1 - Fabricação de coque</t>
  </si>
  <si>
    <t>19.2 - Fabricação de produtos derivados do petróleo e biocombustíveis</t>
  </si>
  <si>
    <t>20.1 - Fabricação de produtos químicos inorgânicos</t>
  </si>
  <si>
    <t>20.2 - Fabricação de produtos químicos orgânicos</t>
  </si>
  <si>
    <t>20.3 - Fabricação de resinas e elastômeros</t>
  </si>
  <si>
    <t>20.4 - Fabricação de fibras artificiais e sintéticas</t>
  </si>
  <si>
    <t>20.5 - Fabricação de defensivos agrícolas</t>
  </si>
  <si>
    <t>20.6 - Fabricação de sabões, detergentes e produtos de limpeza</t>
  </si>
  <si>
    <t>20.7 - Fabricação de tintas, vernizes e adesivos</t>
  </si>
  <si>
    <t>20.9 - Fabricação de outros produtos químicos</t>
  </si>
  <si>
    <t>21.1 - Fabricação de produtos farmoquímicos e farmacêuticos</t>
  </si>
  <si>
    <t>22.1 - Fabricação de produtos de borracha</t>
  </si>
  <si>
    <t>22.2 - Fabricação de produtos de material plástico</t>
  </si>
  <si>
    <t>23.1 - Fabricação de vidro</t>
  </si>
  <si>
    <t>23.2 - Fabricação de produtos de vidro</t>
  </si>
  <si>
    <t>23.3 - Fabricação de cimento</t>
  </si>
  <si>
    <t>23.4 - Fabricação de artefatos de concreto, cimento e gesso</t>
  </si>
  <si>
    <t>23.5 - Fabricação de produtos cerâmicos</t>
  </si>
  <si>
    <t>23.6 - Lapidação de pedras preciosas</t>
  </si>
  <si>
    <t>23.9 - Fabricação de outros produtos de minerais não metálicos</t>
  </si>
  <si>
    <t>24.1 - Produção de ferro-gusa e de ferroligas</t>
  </si>
  <si>
    <t>24.2 - Siderurgia</t>
  </si>
  <si>
    <t>24.3 - Produção de tubos de aço, exceto tubos sem costura</t>
  </si>
  <si>
    <t>24.4 - Metalurgia dos metais não ferrosos</t>
  </si>
  <si>
    <t>24.5 - Fundição</t>
  </si>
  <si>
    <t>25.1 - Fabricação de estruturas metálicas</t>
  </si>
  <si>
    <t>25.2 - Fabricação de reservatórios e caldeiras</t>
  </si>
  <si>
    <t>25.3 - Forjaria e estamparia</t>
  </si>
  <si>
    <t>25.4 - Fabricação de cutelaria, ferramentas e artigos de serralheria</t>
  </si>
  <si>
    <t>25.5 - Fabricação de armas e munições</t>
  </si>
  <si>
    <t>25.9 - Fabricação de outros produtos de metal</t>
  </si>
  <si>
    <t>26.1 - Fabricação de componentes eletrônicos</t>
  </si>
  <si>
    <t>26.2 - Fabricação de equipamentos de informática</t>
  </si>
  <si>
    <t>26.3 - Fabricação de equipamentos de comunicação</t>
  </si>
  <si>
    <t>26.4 - Fabricação de aparelhos de recepção, gravação e reprodução de áudio e vídeo</t>
  </si>
  <si>
    <t>26.5 - Fabricação de instrumentos de medida, teste e controle</t>
  </si>
  <si>
    <t>26.6 - Fabricação de equipamentos de irradiação e eletromédicos</t>
  </si>
  <si>
    <t>26.7 - Fabricação de instrumentos ópticos e fotográficos</t>
  </si>
  <si>
    <t>26.8 - Fabricação de mídias virgens, magnéticas e ópticas</t>
  </si>
  <si>
    <t>27.1 - Fabricação de geradores, transformadores e motores elétricos</t>
  </si>
  <si>
    <t>27.2 - Fabricação de pilhas, baterias e acumuladores elétricos</t>
  </si>
  <si>
    <t>27.3 - Fabricação de fios e cabos elétricos</t>
  </si>
  <si>
    <t>27.4 - Fabricação de aparelhos elétricos de uso pessoal e doméstico</t>
  </si>
  <si>
    <t>27.5 - Fabricação de luminárias e equipamentos de iluminação</t>
  </si>
  <si>
    <t>27.9 - Fabricação de outros equipamentos elétricos</t>
  </si>
  <si>
    <t>28.1 - Fabricação de motores e turbinas</t>
  </si>
  <si>
    <t>28.2 - Fabricação de máquinas de uso geral</t>
  </si>
  <si>
    <t>28.3 - Fabricação de tratores e máquinas para agricultura</t>
  </si>
  <si>
    <t>28.4 - Fabricação de máquinas-ferramenta</t>
  </si>
  <si>
    <t>28.9 - Fabricação de outras máquinas e equipamentos de uso específico</t>
  </si>
  <si>
    <t>29.1 - Fabricação de automóveis, caminhonetas e utilitários</t>
  </si>
  <si>
    <t>29.2 - Fabricação de caminhões e ônibus</t>
  </si>
  <si>
    <t>29.3 - Fabricação de cabines, carrocerias e reboques</t>
  </si>
  <si>
    <t>29.4 - Fabricação de peças e acessórios para veículos automotores</t>
  </si>
  <si>
    <t>30.1 - Construção de embarcações</t>
  </si>
  <si>
    <t>30.2 - Fabricação de locomotivas e material ferroviário</t>
  </si>
  <si>
    <t>30.3 - Fabricação de aeronaves</t>
  </si>
  <si>
    <t>30.4 - Fabricação de veículos militares de combate</t>
  </si>
  <si>
    <t>30.9 - Fabricação de equipamentos de transporte não especificados</t>
  </si>
  <si>
    <t>31.0 - Fabricação de móveis</t>
  </si>
  <si>
    <t>32.1 - Fabricação de instrumentos musicais</t>
  </si>
  <si>
    <t>32.2 - Fabricação de artefatos para uso pessoal</t>
  </si>
  <si>
    <t>32.3 - Fabricação de artigos óticos</t>
  </si>
  <si>
    <t>32.4 - Fabricação de escovas, pincéis e vassouras</t>
  </si>
  <si>
    <t>32.5 - Fabricação de equipamentos de segurança pessoal</t>
  </si>
  <si>
    <t>32.9 - Fabricação de outros produtos diversos</t>
  </si>
  <si>
    <t>33.1 - Manutenção e reparação de máquinas e equipamentos</t>
  </si>
  <si>
    <t>33.2 - Manutenção de equipamentos eletrônicos e ópticos</t>
  </si>
  <si>
    <t>33.3 - Manutenção de aeronaves, embarcações e veículos ferroviários</t>
  </si>
  <si>
    <t>35.1 - Geração de energia elétrica</t>
  </si>
  <si>
    <t>35.2 - Transmissão de energia elétrica</t>
  </si>
  <si>
    <t>35.3 - Distribuição de energia elétrica</t>
  </si>
  <si>
    <t>36.0 - Captação, tratamento e distribuição de água</t>
  </si>
  <si>
    <t>37.0 - Esgoto e atividades relacionadas</t>
  </si>
  <si>
    <t>38.1 - Coleta de resíduos</t>
  </si>
  <si>
    <t>38.2 - Tratamento e disposição de resíduos</t>
  </si>
  <si>
    <t>38.3 - Recuperação de materiais</t>
  </si>
  <si>
    <t>39.0 - Descontaminação e outros serviços de gestão de resíduos</t>
  </si>
  <si>
    <t>41.1 - Incorporação de empreendimentos imobiliários</t>
  </si>
  <si>
    <t>41.2 - Construção de edifícios</t>
  </si>
  <si>
    <t>42.1 - Construção de rodovias, ferrovias e obras urbanas</t>
  </si>
  <si>
    <t>42.2 - Obras de infraestrutura elétrica e telecomunicações</t>
  </si>
  <si>
    <t>42.9 - Outras obras de infraestrutura</t>
  </si>
  <si>
    <t>43.1 - Demolição e preparação do terreno</t>
  </si>
  <si>
    <t>43.2 - Instalações elétricas, hidráulicas e outras instalações em construções</t>
  </si>
  <si>
    <t>43.3 - Obras de acabamento</t>
  </si>
  <si>
    <t>43.9 - Outros serviços especializados para construção</t>
  </si>
  <si>
    <t>45.1 - Comércio de veículos automotores</t>
  </si>
  <si>
    <t>45.2 - Manutenção e reparação de veículos automotores</t>
  </si>
  <si>
    <t>45.3 - Comércio de peças e acessórios para veículos automotores</t>
  </si>
  <si>
    <t>45.4 - Comércio, manutenção e reparação de motocicletas</t>
  </si>
  <si>
    <t>46.1 - Comércio atacadista de produtos agropecuários</t>
  </si>
  <si>
    <t>46.2 - Comércio atacadista de combustíveis</t>
  </si>
  <si>
    <t>46.3 - Comércio atacadista de madeira, ferragens e materiais de construção</t>
  </si>
  <si>
    <t>46.4 - Comércio atacadista de produtos alimentícios</t>
  </si>
  <si>
    <t>46.5 - Comércio atacadista de máquinas, aparelhos e equipamentos</t>
  </si>
  <si>
    <t>46.6 - Comércio atacadista de têxteis, vestuário e calçados</t>
  </si>
  <si>
    <t>46.7 - Comércio atacadista de produtos de consumo não alimentares</t>
  </si>
  <si>
    <t>46.8 - Comércio atacadista especializado</t>
  </si>
  <si>
    <t>46.9 - Comércio atacadista não especificado anteriormente</t>
  </si>
  <si>
    <t>47.1 - Comércio varejista em geral</t>
  </si>
  <si>
    <t>47.2 - Comércio varejista de produtos alimentícios</t>
  </si>
  <si>
    <t>47.3 - Comércio varejista de combustíveis</t>
  </si>
  <si>
    <t>47.4 - Comércio varejista de materiais de construção</t>
  </si>
  <si>
    <t>47.5 - Comércio varejista de equipamentos e artigos de uso pessoal</t>
  </si>
  <si>
    <t>47.6 - Comércio varejista de artigos culturais e recreativos</t>
  </si>
  <si>
    <t>47.7 - Comércio varejista de produtos farmacêuticos</t>
  </si>
  <si>
    <t>47.8 - Comércio varejista de produtos novos não especificados</t>
  </si>
  <si>
    <t>47.9 - Comércio varejista não especificado anteriormente</t>
  </si>
  <si>
    <t>49.1 - Transporte ferroviário de carga</t>
  </si>
  <si>
    <t>49.2 - Transporte rodoviário de carga</t>
  </si>
  <si>
    <t>49.3 - Transporte rodoviário coletivo</t>
  </si>
  <si>
    <t>49.4 - Transporte metroferroviário</t>
  </si>
  <si>
    <t>49.9 - Outros transportes terrestres</t>
  </si>
  <si>
    <t>50.1 - Transporte por navegação de cabotagem</t>
  </si>
  <si>
    <t>50.2 - Transporte por navegação de longo curso</t>
  </si>
  <si>
    <t>50.3 - Transporte por navegação interior</t>
  </si>
  <si>
    <t>50.4 - Transporte por navegação de apoio</t>
  </si>
  <si>
    <t>51.1 - Transporte aéreo de passageiros</t>
  </si>
  <si>
    <t>51.2 - Transporte aéreo de carga</t>
  </si>
  <si>
    <t>52.1 - Armazenamento</t>
  </si>
  <si>
    <t>52.2 - Atividades auxiliares dos transportes</t>
  </si>
  <si>
    <t>53.1 - Atividades de Correio</t>
  </si>
  <si>
    <t>53.2 - Atividades de entrega</t>
  </si>
  <si>
    <t>55.1 - Hotéis e similares</t>
  </si>
  <si>
    <t>55.2 - Outros tipos de alojamento</t>
  </si>
  <si>
    <t>55.3 - Campings e albergues</t>
  </si>
  <si>
    <t>55.9 - Outros serviços de alojamento</t>
  </si>
  <si>
    <t>56.1 - Restaurantes e outros serviços de alimentação</t>
  </si>
  <si>
    <t>56.2 - Serviços de catering e bufê</t>
  </si>
  <si>
    <t>58.1 - Edição de livros, jornais e revistas</t>
  </si>
  <si>
    <t>58.2 - Edição integrada à impressão</t>
  </si>
  <si>
    <t>59.1 - Atividades cinematográficas</t>
  </si>
  <si>
    <t>59.2 - Atividades de gravação de som e edição de música</t>
  </si>
  <si>
    <t>60.1 - Atividades de rádio</t>
  </si>
  <si>
    <t>60.2 - Atividades de televisão</t>
  </si>
  <si>
    <t>61.1 - Serviços de telefonia fixa</t>
  </si>
  <si>
    <t>61.2 - Serviços de telefonia móvel</t>
  </si>
  <si>
    <t>61.3 - Serviços de comunicação multimídia</t>
  </si>
  <si>
    <t>61.9 - Outros serviços de telecomunicações</t>
  </si>
  <si>
    <t>62.0 - Atividades de programação e consultoria em informática</t>
  </si>
  <si>
    <t>63.1 - Tratamento de dados, hospedagem na internet e serviços relacionados</t>
  </si>
  <si>
    <t>63.9 - Outras atividades de informação</t>
  </si>
  <si>
    <t>64.1 - Intermediação monetária</t>
  </si>
  <si>
    <t>64.2 - Holdings de instituições financeiras</t>
  </si>
  <si>
    <t>64.3 - Arrendamento mercantil</t>
  </si>
  <si>
    <t>64.9 - Outras atividades de serviços financeiros</t>
  </si>
  <si>
    <t>65.1 - Seguros de vida e saúde</t>
  </si>
  <si>
    <t>65.2 - Seguros não vida</t>
  </si>
  <si>
    <t>65.3 - Resseguros, previdência complementar e planos de saúde</t>
  </si>
  <si>
    <t>66.1 - Atividades auxiliares dos seguros</t>
  </si>
  <si>
    <t>66.2 - Atividades auxiliares dos serviços financeiros</t>
  </si>
  <si>
    <t>66.3 - Atividades auxiliares da previdência complementar</t>
  </si>
  <si>
    <t>68.1 - Compra e venda de imóveis</t>
  </si>
  <si>
    <t>68.2 - Aluguel de imóveis próprios</t>
  </si>
  <si>
    <t>68.3 - Atividades imobiliárias por conta de terceiros</t>
  </si>
  <si>
    <t>69.1 - Atividades jurídicas</t>
  </si>
  <si>
    <t>69.2 - Atividades de contabilidade</t>
  </si>
  <si>
    <t>70.1 - Sedes de empresas e consultoria em gestão empresarial</t>
  </si>
  <si>
    <t>70.2 - Administração de empresas</t>
  </si>
  <si>
    <t>71.1 - Serviços de arquitetura e engenharia</t>
  </si>
  <si>
    <t>71.2 - Testes e análises técnicas</t>
  </si>
  <si>
    <t>72.1 - Pesquisa e desenvolvimento experimental em ciências físicas e naturais</t>
  </si>
  <si>
    <t>72.2 - Pesquisa e desenvolvimento experimental em ciências sociais e humanas</t>
  </si>
  <si>
    <t>72.3 - Pesquisa e desenvolvimento experimental em biotecnologia</t>
  </si>
  <si>
    <t>72.9 - Outras atividades de P&amp;D</t>
  </si>
  <si>
    <t>73.1 - Publicidade</t>
  </si>
  <si>
    <t>73.2 - Pesquisas de mercado</t>
  </si>
  <si>
    <t>74.1 - Design e decoração</t>
  </si>
  <si>
    <t>74.2 - Fotografia</t>
  </si>
  <si>
    <t>74.9 - Outras atividades profissionais</t>
  </si>
  <si>
    <t>75.0 - Serviços veterinários</t>
  </si>
  <si>
    <t>77.1 - Locação de veículos automotores</t>
  </si>
  <si>
    <t>77.2 - Locação de máquinas e equipamentos</t>
  </si>
  <si>
    <t>77.3 - Locação de objetos pessoais e domésticos</t>
  </si>
  <si>
    <t>77.4 - Locação de equipamentos de lazer</t>
  </si>
  <si>
    <t>77.9 - Outras atividades de locação</t>
  </si>
  <si>
    <t>78.1 - Seleção e agenciamento de mão de obra</t>
  </si>
  <si>
    <t>78.2 - Fornecimento e gestão de recursos humanos</t>
  </si>
  <si>
    <t>78.3 - Outras atividades de recursos humanos</t>
  </si>
  <si>
    <t>79.1 - Agências de viagens</t>
  </si>
  <si>
    <t>79.9 - Serviços de reservas e outros serviços de turismo</t>
  </si>
  <si>
    <t>80.1 - Atividades de vigilância</t>
  </si>
  <si>
    <t>80.2 - Atividades de transporte de valores</t>
  </si>
  <si>
    <t>80.3 - Atividades de investigação particular</t>
  </si>
  <si>
    <t>81.1 - Serviços de paisagismo e jardinagem</t>
  </si>
  <si>
    <t>81.2 - Serviços de limpeza</t>
  </si>
  <si>
    <t>81.3 - Serviços combinados para apoio a edifícios</t>
  </si>
  <si>
    <t>82.1 - Serviços de escritório e apoio administrativo</t>
  </si>
  <si>
    <t>82.2 - Serviços de call center</t>
  </si>
  <si>
    <t>82.3 - Serviços de fotocópias, preparação de documentos</t>
  </si>
  <si>
    <t>82.9 - Outros serviços de escritório</t>
  </si>
  <si>
    <t>84.1 - Administração pública em geral</t>
  </si>
  <si>
    <t>84.2 - Defesa</t>
  </si>
  <si>
    <t>84.3 - Seguridade social</t>
  </si>
  <si>
    <t>85.1 - Educação infantil</t>
  </si>
  <si>
    <t>85.2 - Ensino fundamental</t>
  </si>
  <si>
    <t>85.3 - Ensino médio</t>
  </si>
  <si>
    <t>85.4 - Educação profissional</t>
  </si>
  <si>
    <t>85.5 - Educação superior</t>
  </si>
  <si>
    <t>85.9 - Outras atividades de ensino</t>
  </si>
  <si>
    <t>86.1 - Atividades hospitalares</t>
  </si>
  <si>
    <t>86.2 - Atividades médicas</t>
  </si>
  <si>
    <t>86.3 - Atividades odontológicas</t>
  </si>
  <si>
    <t>87.1 - Atendimento a idosos</t>
  </si>
  <si>
    <t>87.2 - Atendimento a deficientes</t>
  </si>
  <si>
    <t>87.3 - Atendimento a dependentes químicos</t>
  </si>
  <si>
    <t>87.9 - Outros tipos de atenção à saúde</t>
  </si>
  <si>
    <t>88.0 - Assistência social</t>
  </si>
  <si>
    <t>90.0 - Atividades artísticas e criativas</t>
  </si>
  <si>
    <t>91.0 - Atividades de bibliotecas, arquivos e museus</t>
  </si>
  <si>
    <t>92.0 - Atividades de jogos e apostas</t>
  </si>
  <si>
    <t>93.1 - Atividades esportivas</t>
  </si>
  <si>
    <t>93.2 - Atividades de parques de diversão</t>
  </si>
  <si>
    <t>93.3 - Atividades de ginástica e condicionamento físico</t>
  </si>
  <si>
    <t>93.9 - Outras atividades de recreação e lazer</t>
  </si>
  <si>
    <t>94.1 - Atividades de organizações empresariais</t>
  </si>
  <si>
    <t>94.2 - Atividades de sindicatos</t>
  </si>
  <si>
    <t>94.9 - Outras atividades associativas</t>
  </si>
  <si>
    <t>95.1 - Reparação de computadores</t>
  </si>
  <si>
    <t>95.2 - Reparação de objetos pessoais</t>
  </si>
  <si>
    <t>95.9 - Reparação de outros bens de uso pessoal</t>
  </si>
  <si>
    <t>96.0 - Atividades de serviços pessoais</t>
  </si>
  <si>
    <t>97.0 - Serviços domésticos</t>
  </si>
  <si>
    <t>99.0 - Organismos internacionais e outras instituições extraterritoriais</t>
  </si>
  <si>
    <t>Data do Primeiro Contato</t>
  </si>
  <si>
    <t>Contato na Empresa - Nome e Cargo</t>
  </si>
  <si>
    <t>Responsável pela prospecção inicial</t>
  </si>
  <si>
    <t>Tipo de Interação Inicial</t>
  </si>
  <si>
    <t>UE</t>
  </si>
  <si>
    <t>Presencial Empresa</t>
  </si>
  <si>
    <t>Presencial Universidade</t>
  </si>
  <si>
    <t>Remoto</t>
  </si>
  <si>
    <t>Informações da Pasta de Trabalho</t>
  </si>
  <si>
    <t>Planilha</t>
  </si>
  <si>
    <t>Informação</t>
  </si>
  <si>
    <t>Geral</t>
  </si>
  <si>
    <t>Para facilitar o preenchimento, as células estão liberadas conforme necessidade de informação. Todas aquelas que estão no mesmo tom da presente célula são editáveis, sendo as demais com cálculos automáticos ou cabeçalhos indicativos. Sempre que possível, foram usadas listas suspensas ou validação de dados quanto a limites. Além disso, foram utilizados padrões de cores em verde (célula e escrita) e vermelho (célula e escrita) para indicar que uma determinada condição da EMBRAPII foi ou não aceita.</t>
  </si>
  <si>
    <t>Macroentregas</t>
  </si>
  <si>
    <t>Nessa planilha há uma síntese das macroentregas a serem realizadas, sendo limitada a 5 durante a execução</t>
  </si>
  <si>
    <t xml:space="preserve">Nessa planilha são colocados os dados gerais do projeto e há um resumo de macroentregas e financeiro. Como aspecto de preenchimento, alocar como duração de projeto, intervalos entre 12 e 24 meses, bem como escolher a modalidade de enquadramento (SEBRAE DT, SEBRAE ET ou SEBRAE AT, conforme edital) </t>
  </si>
  <si>
    <t>Cadastrar todas as empresas que irão compor o projeto, conforme modalidade buscada</t>
  </si>
  <si>
    <t>Custos Plano de Trabalho</t>
  </si>
  <si>
    <t>Elencar os custos nas 4 rúbricas principais - RH, Diárias e Deslocamentos, Serviço de Terceiro e Material Permanente</t>
  </si>
  <si>
    <t>Contrapartida Econômica</t>
  </si>
  <si>
    <t>Elencar as contrapartidas econômicas, tanto de uso de equipamentos em laboratório, quanto em horas de pesquisadores. Considerar, no caso do equipamento, a escolha do mesmo via código de patrimônio. Caso não exista na lista atual, incluir um novo equipamento na planilha "Equipamentos" e buscá-lo na planilha "Contrapartida Econômica"</t>
  </si>
  <si>
    <t>Negociação</t>
  </si>
  <si>
    <t>Nessa planilha é apresentada a negociação. São buscadas as informações de custo e contrapartidas do restante da pasta de trabalho e calculadas as participações de cada parceiro (empresas, SEBRAE, unidade e Embrapii). Como ajuste inicial, deve-se inserir o valor de recurso de suporte operacional para unidade Embrapii a fim de aproximar a célula D16 de 15%. Após, para a modalidade escolhida da parceria SEBRAE, devem ser respeitadas as condições. É possível que o aporte EMBRAPII de até 50% tenha que ser reduzido, a fim de equalizar o restante.</t>
  </si>
  <si>
    <t>Sequência de Preenchimento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</si>
</sst>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R$ -416]#,##0.00"/>
    <numFmt numFmtId="165" formatCode="_([$R$ -416]* #,##0.00_);_([$R$ -416]* \(#,##0.00\);_([$R$ -416]* &quot;-&quot;??_);_(@_)"/>
    <numFmt numFmtId="166" formatCode="[$R$ -416]#,##0"/>
    <numFmt numFmtId="167" formatCode="d/m/yyyy"/>
    <numFmt numFmtId="168" formatCode="&quot;R$&quot;\ #,##0.00"/>
  </numFmts>
  <fonts count="23" x14ac:knownFonts="1">
    <font>
      <sz val="10"/>
      <color rgb="FF000000"/>
      <name val="Arial"/>
      <scheme val="minor"/>
    </font>
    <font>
      <sz val="11"/>
      <color theme="1"/>
      <name val="Arial"/>
      <family val="2"/>
      <scheme val="minor"/>
    </font>
    <font>
      <b/>
      <sz val="11"/>
      <color theme="1"/>
      <name val="Arial"/>
      <family val="2"/>
      <scheme val="minor"/>
    </font>
    <font>
      <b/>
      <sz val="11"/>
      <color theme="1"/>
      <name val="Arial"/>
      <family val="2"/>
    </font>
    <font>
      <sz val="11"/>
      <color theme="1"/>
      <name val="Arial"/>
      <family val="2"/>
      <scheme val="minor"/>
    </font>
    <font>
      <b/>
      <sz val="10"/>
      <color theme="1"/>
      <name val="Arial"/>
      <family val="2"/>
      <scheme val="minor"/>
    </font>
    <font>
      <sz val="11"/>
      <color theme="1"/>
      <name val="Arial"/>
      <family val="2"/>
    </font>
    <font>
      <sz val="10"/>
      <name val="Arial"/>
      <family val="2"/>
    </font>
    <font>
      <b/>
      <sz val="11"/>
      <color rgb="FF000000"/>
      <name val="Arial"/>
      <family val="2"/>
    </font>
    <font>
      <sz val="10"/>
      <color theme="1"/>
      <name val="Arial"/>
      <family val="2"/>
    </font>
    <font>
      <sz val="10"/>
      <color theme="1"/>
      <name val="Arial"/>
      <family val="2"/>
      <scheme val="minor"/>
    </font>
    <font>
      <b/>
      <sz val="10"/>
      <color theme="1"/>
      <name val="Arial"/>
      <family val="2"/>
    </font>
    <font>
      <sz val="10"/>
      <color theme="1"/>
      <name val="Arial"/>
      <family val="2"/>
      <scheme val="minor"/>
    </font>
    <font>
      <sz val="12"/>
      <color theme="1"/>
      <name val="Arial"/>
      <family val="2"/>
      <scheme val="minor"/>
    </font>
    <font>
      <sz val="10"/>
      <color rgb="FF000000"/>
      <name val="Arial"/>
      <family val="2"/>
      <scheme val="minor"/>
    </font>
    <font>
      <b/>
      <sz val="10"/>
      <color rgb="FF000000"/>
      <name val="Arial"/>
      <family val="2"/>
    </font>
    <font>
      <b/>
      <sz val="10"/>
      <color rgb="FF000000"/>
      <name val="Arial"/>
      <family val="2"/>
      <scheme val="minor"/>
    </font>
    <font>
      <b/>
      <sz val="10"/>
      <name val="Arial"/>
      <family val="2"/>
      <scheme val="minor"/>
    </font>
    <font>
      <sz val="12"/>
      <color rgb="FF1E1E1E"/>
      <name val="Segoe UI"/>
      <family val="2"/>
    </font>
    <font>
      <b/>
      <sz val="10"/>
      <name val="Arial"/>
      <family val="2"/>
    </font>
    <font>
      <b/>
      <sz val="10"/>
      <color theme="7" tint="-0.249977111117893"/>
      <name val="Arial"/>
      <family val="2"/>
      <scheme val="minor"/>
    </font>
    <font>
      <b/>
      <sz val="10"/>
      <color theme="5" tint="-0.249977111117893"/>
      <name val="Arial"/>
      <family val="2"/>
      <scheme val="minor"/>
    </font>
    <font>
      <sz val="10"/>
      <color rgb="FF000000"/>
      <name val="Arial"/>
      <family val="2"/>
    </font>
  </fonts>
  <fills count="13">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EFEFEF"/>
        <bgColor rgb="FFEFEFEF"/>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0.14999847407452621"/>
        <bgColor rgb="FFB7B7B7"/>
      </patternFill>
    </fill>
    <fill>
      <patternFill patternType="solid">
        <fgColor theme="0" tint="-0.3499862666707357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s>
  <borders count="70">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thin">
        <color indexed="64"/>
      </top>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0000"/>
      </left>
      <right style="medium">
        <color indexed="64"/>
      </right>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4" fillId="0" borderId="0" applyFont="0" applyFill="0" applyBorder="0" applyAlignment="0" applyProtection="0"/>
    <xf numFmtId="9" fontId="14" fillId="0" borderId="0" applyFont="0" applyFill="0" applyBorder="0" applyAlignment="0" applyProtection="0"/>
  </cellStyleXfs>
  <cellXfs count="481">
    <xf numFmtId="0" fontId="0" fillId="0" borderId="0" xfId="0"/>
    <xf numFmtId="0" fontId="5" fillId="0" borderId="0" xfId="0" applyFont="1"/>
    <xf numFmtId="0" fontId="4" fillId="0" borderId="0" xfId="0" applyFont="1" applyAlignment="1">
      <alignment horizontal="center"/>
    </xf>
    <xf numFmtId="0" fontId="3" fillId="2" borderId="0" xfId="0" applyFont="1" applyFill="1" applyAlignment="1">
      <alignment horizontal="center"/>
    </xf>
    <xf numFmtId="0" fontId="6" fillId="0" borderId="0" xfId="0" applyFont="1" applyAlignment="1">
      <alignment horizontal="center"/>
    </xf>
    <xf numFmtId="164" fontId="6" fillId="0" borderId="0" xfId="0" applyNumberFormat="1" applyFont="1" applyAlignment="1">
      <alignment horizontal="center"/>
    </xf>
    <xf numFmtId="0" fontId="3" fillId="0" borderId="0" xfId="0" applyFont="1" applyAlignment="1">
      <alignment horizontal="center"/>
    </xf>
    <xf numFmtId="0" fontId="6" fillId="0" borderId="0" xfId="0" applyFont="1"/>
    <xf numFmtId="0" fontId="6" fillId="0" borderId="0" xfId="0" applyFont="1" applyAlignment="1">
      <alignment horizontal="right"/>
    </xf>
    <xf numFmtId="165" fontId="6" fillId="0" borderId="0" xfId="0" applyNumberFormat="1" applyFont="1"/>
    <xf numFmtId="0" fontId="8" fillId="0" borderId="0" xfId="0" applyFont="1" applyAlignment="1">
      <alignment horizontal="center"/>
    </xf>
    <xf numFmtId="0" fontId="9" fillId="0" borderId="0" xfId="0" applyFont="1"/>
    <xf numFmtId="0" fontId="10" fillId="0" borderId="0" xfId="0" applyFont="1" applyAlignment="1">
      <alignment horizontal="center"/>
    </xf>
    <xf numFmtId="0" fontId="10" fillId="0" borderId="12" xfId="0" applyFont="1" applyBorder="1" applyAlignment="1">
      <alignment horizontal="center" vertical="center"/>
    </xf>
    <xf numFmtId="164" fontId="4" fillId="0" borderId="12" xfId="0" applyNumberFormat="1" applyFont="1" applyBorder="1" applyAlignment="1">
      <alignment horizontal="center" vertical="center" wrapText="1"/>
    </xf>
    <xf numFmtId="164" fontId="4" fillId="0" borderId="14" xfId="0" applyNumberFormat="1"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horizontal="right"/>
    </xf>
    <xf numFmtId="0" fontId="9" fillId="3" borderId="0" xfId="0" applyFont="1" applyFill="1"/>
    <xf numFmtId="0" fontId="8" fillId="2" borderId="4" xfId="0" applyFont="1" applyFill="1" applyBorder="1" applyAlignment="1">
      <alignment horizontal="center"/>
    </xf>
    <xf numFmtId="164" fontId="8" fillId="2" borderId="2" xfId="0" applyNumberFormat="1" applyFont="1" applyFill="1" applyBorder="1" applyAlignment="1">
      <alignment horizontal="center"/>
    </xf>
    <xf numFmtId="164" fontId="8" fillId="2" borderId="8" xfId="0" applyNumberFormat="1" applyFont="1" applyFill="1" applyBorder="1" applyAlignment="1">
      <alignment horizontal="center"/>
    </xf>
    <xf numFmtId="0" fontId="8" fillId="2" borderId="5" xfId="0" applyFont="1" applyFill="1" applyBorder="1" applyAlignment="1">
      <alignment horizontal="center"/>
    </xf>
    <xf numFmtId="164" fontId="8" fillId="2" borderId="0" xfId="0" applyNumberFormat="1" applyFont="1" applyFill="1" applyAlignment="1">
      <alignment horizontal="center"/>
    </xf>
    <xf numFmtId="164" fontId="8" fillId="2" borderId="15" xfId="0" applyNumberFormat="1" applyFont="1" applyFill="1" applyBorder="1" applyAlignment="1">
      <alignment horizontal="center"/>
    </xf>
    <xf numFmtId="164" fontId="9" fillId="0" borderId="0" xfId="0" applyNumberFormat="1" applyFont="1"/>
    <xf numFmtId="0" fontId="8" fillId="2" borderId="6" xfId="0" applyFont="1" applyFill="1" applyBorder="1" applyAlignment="1">
      <alignment horizontal="right"/>
    </xf>
    <xf numFmtId="164" fontId="8" fillId="2" borderId="3" xfId="0" applyNumberFormat="1" applyFont="1" applyFill="1" applyBorder="1" applyAlignment="1">
      <alignment horizontal="center"/>
    </xf>
    <xf numFmtId="0" fontId="11" fillId="2" borderId="3" xfId="0" applyFont="1" applyFill="1" applyBorder="1" applyAlignment="1">
      <alignment horizontal="center"/>
    </xf>
    <xf numFmtId="0" fontId="11" fillId="2" borderId="10" xfId="0" applyFont="1" applyFill="1" applyBorder="1" applyAlignment="1">
      <alignment horizontal="center"/>
    </xf>
    <xf numFmtId="0" fontId="8" fillId="0" borderId="0" xfId="0" applyFont="1" applyAlignment="1">
      <alignment horizontal="center" vertical="center"/>
    </xf>
    <xf numFmtId="0" fontId="6" fillId="3" borderId="0" xfId="0" applyFont="1" applyFill="1"/>
    <xf numFmtId="0" fontId="8" fillId="2" borderId="0" xfId="0" applyFont="1" applyFill="1" applyAlignment="1">
      <alignment horizontal="center" vertical="center"/>
    </xf>
    <xf numFmtId="0" fontId="8" fillId="2" borderId="0" xfId="0" applyFont="1" applyFill="1" applyAlignment="1">
      <alignment horizontal="center"/>
    </xf>
    <xf numFmtId="165" fontId="3" fillId="2" borderId="0" xfId="0" applyNumberFormat="1" applyFont="1" applyFill="1" applyAlignment="1">
      <alignment horizontal="center"/>
    </xf>
    <xf numFmtId="165" fontId="6" fillId="0" borderId="0" xfId="0" applyNumberFormat="1" applyFont="1" applyAlignment="1">
      <alignment horizontal="center"/>
    </xf>
    <xf numFmtId="0" fontId="3" fillId="4" borderId="0" xfId="0" applyFont="1" applyFill="1" applyAlignment="1">
      <alignment horizontal="right"/>
    </xf>
    <xf numFmtId="165" fontId="3" fillId="4" borderId="0" xfId="0" applyNumberFormat="1" applyFont="1" applyFill="1" applyAlignment="1">
      <alignment horizontal="center"/>
    </xf>
    <xf numFmtId="164" fontId="3" fillId="4" borderId="0" xfId="0" applyNumberFormat="1" applyFont="1" applyFill="1" applyAlignment="1">
      <alignment horizontal="center"/>
    </xf>
    <xf numFmtId="164" fontId="6" fillId="0" borderId="0" xfId="0" applyNumberFormat="1" applyFont="1"/>
    <xf numFmtId="165" fontId="3" fillId="4" borderId="0" xfId="0" applyNumberFormat="1" applyFont="1" applyFill="1" applyAlignment="1">
      <alignment horizontal="right"/>
    </xf>
    <xf numFmtId="165" fontId="3" fillId="4" borderId="0" xfId="0" applyNumberFormat="1" applyFont="1" applyFill="1"/>
    <xf numFmtId="164" fontId="3" fillId="2" borderId="0" xfId="0" applyNumberFormat="1" applyFont="1" applyFill="1" applyAlignment="1">
      <alignment horizontal="center"/>
    </xf>
    <xf numFmtId="165" fontId="3" fillId="0" borderId="0" xfId="0" applyNumberFormat="1" applyFont="1" applyAlignment="1">
      <alignment horizontal="center"/>
    </xf>
    <xf numFmtId="164" fontId="3" fillId="0" borderId="0" xfId="0" applyNumberFormat="1" applyFont="1" applyAlignment="1">
      <alignment horizontal="center"/>
    </xf>
    <xf numFmtId="164" fontId="3" fillId="4" borderId="0" xfId="0" applyNumberFormat="1" applyFont="1" applyFill="1"/>
    <xf numFmtId="0" fontId="6" fillId="0" borderId="5" xfId="0" applyFont="1" applyBorder="1" applyAlignment="1">
      <alignment horizontal="center"/>
    </xf>
    <xf numFmtId="0" fontId="6" fillId="0" borderId="15" xfId="0" applyFont="1" applyBorder="1" applyAlignment="1">
      <alignment horizontal="center"/>
    </xf>
    <xf numFmtId="166" fontId="6" fillId="0" borderId="5" xfId="0" applyNumberFormat="1" applyFont="1" applyBorder="1" applyAlignment="1">
      <alignment horizontal="center"/>
    </xf>
    <xf numFmtId="0" fontId="6" fillId="0" borderId="5" xfId="0" applyFont="1" applyBorder="1"/>
    <xf numFmtId="0" fontId="3" fillId="2" borderId="0" xfId="0" applyFont="1" applyFill="1" applyAlignment="1">
      <alignment horizontal="right"/>
    </xf>
    <xf numFmtId="164" fontId="6" fillId="0" borderId="5" xfId="0" applyNumberFormat="1" applyFont="1" applyBorder="1" applyAlignment="1">
      <alignment horizontal="center"/>
    </xf>
    <xf numFmtId="0" fontId="6" fillId="0" borderId="15" xfId="0" applyFont="1" applyBorder="1"/>
    <xf numFmtId="164" fontId="6" fillId="0" borderId="5" xfId="0" applyNumberFormat="1" applyFont="1" applyBorder="1"/>
    <xf numFmtId="164" fontId="6" fillId="4" borderId="5" xfId="0" applyNumberFormat="1" applyFont="1" applyFill="1" applyBorder="1" applyAlignment="1">
      <alignment horizontal="center"/>
    </xf>
    <xf numFmtId="0" fontId="6" fillId="4" borderId="15" xfId="0" applyFont="1" applyFill="1" applyBorder="1"/>
    <xf numFmtId="164" fontId="6" fillId="4" borderId="6" xfId="0" applyNumberFormat="1" applyFont="1" applyFill="1" applyBorder="1" applyAlignment="1">
      <alignment horizontal="center"/>
    </xf>
    <xf numFmtId="0" fontId="6" fillId="4" borderId="10" xfId="0" applyFont="1" applyFill="1" applyBorder="1"/>
    <xf numFmtId="164" fontId="6" fillId="4" borderId="10" xfId="0" applyNumberFormat="1" applyFont="1" applyFill="1" applyBorder="1"/>
    <xf numFmtId="165" fontId="8" fillId="2" borderId="0" xfId="0" applyNumberFormat="1" applyFont="1" applyFill="1"/>
    <xf numFmtId="0" fontId="8" fillId="2" borderId="15" xfId="0" applyFont="1" applyFill="1" applyBorder="1" applyAlignment="1">
      <alignment horizontal="center"/>
    </xf>
    <xf numFmtId="164" fontId="6" fillId="0" borderId="15" xfId="0" applyNumberFormat="1" applyFont="1" applyBorder="1" applyAlignment="1">
      <alignment horizontal="center"/>
    </xf>
    <xf numFmtId="164" fontId="6" fillId="4" borderId="0" xfId="0" applyNumberFormat="1" applyFont="1" applyFill="1" applyAlignment="1">
      <alignment horizontal="center"/>
    </xf>
    <xf numFmtId="0" fontId="6" fillId="4" borderId="6" xfId="0" applyFont="1" applyFill="1" applyBorder="1" applyAlignment="1">
      <alignment horizontal="center"/>
    </xf>
    <xf numFmtId="164" fontId="6" fillId="4" borderId="10" xfId="0" applyNumberFormat="1" applyFont="1" applyFill="1" applyBorder="1" applyAlignment="1">
      <alignment horizontal="center"/>
    </xf>
    <xf numFmtId="0" fontId="6" fillId="4" borderId="6" xfId="0" applyFont="1" applyFill="1" applyBorder="1"/>
    <xf numFmtId="0" fontId="9" fillId="0" borderId="0" xfId="0" applyFont="1" applyAlignment="1">
      <alignment horizontal="right"/>
    </xf>
    <xf numFmtId="0" fontId="9" fillId="0" borderId="0" xfId="0" applyFont="1" applyAlignment="1">
      <alignment horizontal="center"/>
    </xf>
    <xf numFmtId="0" fontId="2" fillId="0" borderId="0" xfId="0" applyFont="1" applyAlignment="1">
      <alignment horizontal="center"/>
    </xf>
    <xf numFmtId="0" fontId="5" fillId="0" borderId="12" xfId="0" applyFont="1" applyBorder="1" applyAlignment="1">
      <alignment horizontal="center" vertical="center"/>
    </xf>
    <xf numFmtId="0" fontId="12" fillId="0" borderId="12" xfId="0" applyFont="1" applyBorder="1" applyAlignment="1">
      <alignment horizontal="center"/>
    </xf>
    <xf numFmtId="164" fontId="12" fillId="0" borderId="12" xfId="0" applyNumberFormat="1" applyFont="1" applyBorder="1" applyAlignment="1">
      <alignment horizontal="center"/>
    </xf>
    <xf numFmtId="0" fontId="12" fillId="0" borderId="12" xfId="0" applyFont="1" applyBorder="1" applyAlignment="1">
      <alignment horizontal="center" vertical="center"/>
    </xf>
    <xf numFmtId="164" fontId="12" fillId="0" borderId="12" xfId="0" applyNumberFormat="1" applyFont="1" applyBorder="1" applyAlignment="1">
      <alignment horizontal="center" vertical="center"/>
    </xf>
    <xf numFmtId="0" fontId="13" fillId="0" borderId="0" xfId="0" applyFont="1"/>
    <xf numFmtId="0" fontId="5" fillId="0" borderId="12" xfId="0" applyFont="1" applyBorder="1" applyAlignment="1">
      <alignment horizontal="center" vertical="center" wrapText="1"/>
    </xf>
    <xf numFmtId="164" fontId="10" fillId="0" borderId="12" xfId="0" applyNumberFormat="1" applyFont="1" applyBorder="1" applyAlignment="1">
      <alignment horizontal="center" vertical="center"/>
    </xf>
    <xf numFmtId="0" fontId="10" fillId="0" borderId="12" xfId="0" applyFont="1" applyBorder="1"/>
    <xf numFmtId="164" fontId="10" fillId="0" borderId="12" xfId="0" applyNumberFormat="1" applyFont="1" applyBorder="1"/>
    <xf numFmtId="0" fontId="10" fillId="0" borderId="12" xfId="0" applyFont="1" applyBorder="1" applyAlignment="1">
      <alignment horizontal="center"/>
    </xf>
    <xf numFmtId="165" fontId="10" fillId="0" borderId="12" xfId="0" applyNumberFormat="1" applyFont="1" applyBorder="1" applyAlignment="1">
      <alignment horizontal="center"/>
    </xf>
    <xf numFmtId="164" fontId="10" fillId="0" borderId="12" xfId="0" applyNumberFormat="1" applyFont="1" applyBorder="1" applyAlignment="1">
      <alignment horizontal="center"/>
    </xf>
    <xf numFmtId="0" fontId="10" fillId="4" borderId="12" xfId="0" applyFont="1" applyFill="1" applyBorder="1"/>
    <xf numFmtId="164" fontId="5" fillId="4" borderId="12" xfId="0" applyNumberFormat="1" applyFont="1" applyFill="1" applyBorder="1" applyAlignment="1">
      <alignment vertical="center"/>
    </xf>
    <xf numFmtId="0" fontId="14" fillId="0" borderId="0" xfId="0" applyFont="1"/>
    <xf numFmtId="0" fontId="15" fillId="2" borderId="24" xfId="0" applyFont="1" applyFill="1" applyBorder="1" applyAlignment="1">
      <alignment horizontal="right" vertical="center"/>
    </xf>
    <xf numFmtId="0" fontId="9" fillId="0" borderId="24" xfId="0" applyFont="1" applyBorder="1" applyAlignment="1">
      <alignment horizontal="center" vertical="center" wrapText="1"/>
    </xf>
    <xf numFmtId="14" fontId="9" fillId="0" borderId="0" xfId="0" applyNumberFormat="1" applyFont="1" applyAlignment="1">
      <alignment horizontal="center" vertical="center"/>
    </xf>
    <xf numFmtId="0" fontId="9" fillId="0" borderId="0" xfId="0" applyFont="1" applyAlignment="1">
      <alignment horizontal="center" vertical="center"/>
    </xf>
    <xf numFmtId="14" fontId="9" fillId="0" borderId="24" xfId="0" applyNumberFormat="1" applyFont="1" applyBorder="1" applyAlignment="1">
      <alignment horizontal="center" vertical="center" wrapText="1"/>
    </xf>
    <xf numFmtId="0" fontId="14" fillId="0" borderId="24" xfId="0" applyFont="1" applyBorder="1" applyAlignment="1">
      <alignment horizontal="center" vertical="center"/>
    </xf>
    <xf numFmtId="14" fontId="14" fillId="0" borderId="24" xfId="0" applyNumberFormat="1" applyFont="1" applyBorder="1" applyAlignment="1">
      <alignment horizontal="center" vertical="center"/>
    </xf>
    <xf numFmtId="0" fontId="9" fillId="0" borderId="24" xfId="0" applyFont="1" applyBorder="1" applyAlignment="1">
      <alignment horizontal="center" vertical="center"/>
    </xf>
    <xf numFmtId="0" fontId="5" fillId="0" borderId="0" xfId="0" applyFont="1" applyAlignment="1">
      <alignment horizontal="center" vertical="center"/>
    </xf>
    <xf numFmtId="0" fontId="15" fillId="2" borderId="24" xfId="0" applyFont="1" applyFill="1" applyBorder="1" applyAlignment="1">
      <alignment horizontal="right" vertical="center" wrapText="1"/>
    </xf>
    <xf numFmtId="0" fontId="5" fillId="2" borderId="24" xfId="0" applyFont="1" applyFill="1" applyBorder="1" applyAlignment="1">
      <alignment horizontal="center" vertical="center"/>
    </xf>
    <xf numFmtId="0" fontId="5" fillId="2" borderId="24" xfId="0" applyFont="1" applyFill="1" applyBorder="1" applyAlignment="1">
      <alignment horizontal="right" vertical="center"/>
    </xf>
    <xf numFmtId="0" fontId="10" fillId="0" borderId="24" xfId="0" applyFont="1" applyBorder="1" applyAlignment="1">
      <alignment horizontal="center" vertical="center"/>
    </xf>
    <xf numFmtId="0" fontId="11" fillId="0" borderId="24" xfId="0" applyFont="1" applyBorder="1" applyAlignment="1">
      <alignment horizontal="center" vertical="center" wrapText="1"/>
    </xf>
    <xf numFmtId="0" fontId="11" fillId="0" borderId="31" xfId="0" applyFont="1" applyBorder="1" applyAlignment="1">
      <alignment horizontal="center" vertical="center" wrapText="1"/>
    </xf>
    <xf numFmtId="0" fontId="9" fillId="0" borderId="31" xfId="0" applyFont="1" applyBorder="1" applyAlignment="1">
      <alignment horizontal="center" vertical="center" wrapText="1"/>
    </xf>
    <xf numFmtId="14" fontId="9" fillId="0" borderId="31" xfId="0" applyNumberFormat="1" applyFont="1" applyBorder="1" applyAlignment="1">
      <alignment horizontal="center" vertical="center" wrapText="1"/>
    </xf>
    <xf numFmtId="14" fontId="9" fillId="0" borderId="33" xfId="0" applyNumberFormat="1" applyFont="1" applyBorder="1" applyAlignment="1">
      <alignment horizontal="center" vertical="center" wrapText="1"/>
    </xf>
    <xf numFmtId="0" fontId="11" fillId="0" borderId="30" xfId="0" applyFont="1" applyBorder="1" applyAlignment="1">
      <alignment horizontal="center" vertical="center"/>
    </xf>
    <xf numFmtId="0" fontId="14" fillId="5" borderId="0" xfId="0" applyFont="1" applyFill="1"/>
    <xf numFmtId="0" fontId="9" fillId="6" borderId="24" xfId="0" applyFont="1" applyFill="1" applyBorder="1" applyAlignment="1" applyProtection="1">
      <alignment horizontal="center" vertical="center" wrapText="1"/>
      <protection locked="0"/>
    </xf>
    <xf numFmtId="14" fontId="9" fillId="6" borderId="24" xfId="0" applyNumberFormat="1" applyFont="1" applyFill="1" applyBorder="1" applyAlignment="1" applyProtection="1">
      <alignment horizontal="center" vertical="center" wrapText="1"/>
      <protection locked="0"/>
    </xf>
    <xf numFmtId="14" fontId="14" fillId="6" borderId="24" xfId="0" applyNumberFormat="1" applyFont="1" applyFill="1" applyBorder="1" applyAlignment="1" applyProtection="1">
      <alignment horizontal="center" vertical="center"/>
      <protection locked="0"/>
    </xf>
    <xf numFmtId="0" fontId="14" fillId="6" borderId="24" xfId="0" applyFont="1" applyFill="1" applyBorder="1" applyAlignment="1" applyProtection="1">
      <alignment horizontal="center" vertical="center" wrapText="1"/>
      <protection locked="0"/>
    </xf>
    <xf numFmtId="0" fontId="14" fillId="6" borderId="24" xfId="0" applyFont="1" applyFill="1" applyBorder="1" applyAlignment="1" applyProtection="1">
      <alignment vertical="center" wrapText="1"/>
      <protection locked="0"/>
    </xf>
    <xf numFmtId="0" fontId="15" fillId="5" borderId="0" xfId="0" applyFont="1" applyFill="1" applyAlignment="1">
      <alignment horizontal="center" vertical="center"/>
    </xf>
    <xf numFmtId="0" fontId="9" fillId="5" borderId="0" xfId="0" applyFont="1" applyFill="1" applyAlignment="1">
      <alignment horizontal="left" vertical="center" wrapText="1"/>
    </xf>
    <xf numFmtId="0" fontId="14" fillId="5" borderId="0" xfId="0" applyFont="1" applyFill="1" applyAlignment="1">
      <alignment vertical="center"/>
    </xf>
    <xf numFmtId="14" fontId="9" fillId="5" borderId="0" xfId="0" applyNumberFormat="1" applyFont="1" applyFill="1" applyAlignment="1">
      <alignment horizontal="center" vertical="center"/>
    </xf>
    <xf numFmtId="0" fontId="9" fillId="5" borderId="0" xfId="0" applyFont="1" applyFill="1" applyAlignment="1">
      <alignment horizontal="center" vertical="center"/>
    </xf>
    <xf numFmtId="0" fontId="18" fillId="6" borderId="24" xfId="0" applyFont="1" applyFill="1" applyBorder="1" applyAlignment="1" applyProtection="1">
      <alignment vertical="center" wrapText="1"/>
      <protection locked="0"/>
    </xf>
    <xf numFmtId="0" fontId="14" fillId="6" borderId="24" xfId="0" applyFont="1" applyFill="1" applyBorder="1" applyAlignment="1" applyProtection="1">
      <alignment horizontal="center" vertical="center"/>
      <protection locked="0"/>
    </xf>
    <xf numFmtId="0" fontId="10" fillId="0" borderId="12" xfId="0" applyFont="1" applyBorder="1" applyAlignment="1">
      <alignment horizontal="center" vertical="center" wrapText="1"/>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10" fillId="6" borderId="12" xfId="0" applyFont="1" applyFill="1" applyBorder="1" applyAlignment="1" applyProtection="1">
      <alignment horizontal="center" vertical="center"/>
      <protection locked="0"/>
    </xf>
    <xf numFmtId="0" fontId="10" fillId="6" borderId="12" xfId="0" applyFont="1" applyFill="1" applyBorder="1" applyAlignment="1">
      <alignment horizontal="center" vertical="center"/>
    </xf>
    <xf numFmtId="168" fontId="10" fillId="5" borderId="12" xfId="0" applyNumberFormat="1" applyFont="1" applyFill="1" applyBorder="1" applyAlignment="1">
      <alignment horizontal="center" vertical="center"/>
    </xf>
    <xf numFmtId="168" fontId="10" fillId="0" borderId="12" xfId="0" applyNumberFormat="1" applyFont="1" applyBorder="1" applyAlignment="1">
      <alignment horizontal="center" vertical="center"/>
    </xf>
    <xf numFmtId="168" fontId="10" fillId="6" borderId="12" xfId="0" applyNumberFormat="1" applyFont="1" applyFill="1" applyBorder="1" applyAlignment="1" applyProtection="1">
      <alignment horizontal="center" vertical="center"/>
      <protection locked="0"/>
    </xf>
    <xf numFmtId="168" fontId="10" fillId="0" borderId="12" xfId="1" applyNumberFormat="1" applyFont="1" applyBorder="1" applyAlignment="1">
      <alignment horizontal="center" vertical="center"/>
    </xf>
    <xf numFmtId="44" fontId="10" fillId="6" borderId="12" xfId="1"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10" fillId="5" borderId="0" xfId="0" applyFont="1" applyFill="1"/>
    <xf numFmtId="0" fontId="10" fillId="5" borderId="0" xfId="0" applyFont="1" applyFill="1" applyAlignment="1">
      <alignment horizontal="center" vertical="center"/>
    </xf>
    <xf numFmtId="0" fontId="10" fillId="5" borderId="0" xfId="0" applyFont="1" applyFill="1" applyAlignment="1">
      <alignment horizontal="center"/>
    </xf>
    <xf numFmtId="164" fontId="5" fillId="0" borderId="12" xfId="0" applyNumberFormat="1" applyFont="1" applyBorder="1" applyAlignment="1">
      <alignment horizontal="center" vertical="center"/>
    </xf>
    <xf numFmtId="168" fontId="5" fillId="0" borderId="12" xfId="1" applyNumberFormat="1" applyFont="1" applyBorder="1" applyAlignment="1">
      <alignment horizontal="center" vertical="center"/>
    </xf>
    <xf numFmtId="168" fontId="5" fillId="0" borderId="12" xfId="0" applyNumberFormat="1" applyFont="1" applyBorder="1" applyAlignment="1">
      <alignment horizontal="center" vertical="center"/>
    </xf>
    <xf numFmtId="168" fontId="4" fillId="0" borderId="24" xfId="0" applyNumberFormat="1" applyFont="1" applyBorder="1" applyAlignment="1">
      <alignment horizontal="center" vertical="center"/>
    </xf>
    <xf numFmtId="168" fontId="4" fillId="0" borderId="33" xfId="0" applyNumberFormat="1" applyFont="1" applyBorder="1" applyAlignment="1">
      <alignment horizontal="center" vertical="center"/>
    </xf>
    <xf numFmtId="0" fontId="0" fillId="5" borderId="0" xfId="0" applyFill="1"/>
    <xf numFmtId="168" fontId="6" fillId="0" borderId="24" xfId="0" applyNumberFormat="1" applyFont="1" applyBorder="1" applyAlignment="1">
      <alignment horizontal="center" vertical="center"/>
    </xf>
    <xf numFmtId="168" fontId="6" fillId="0" borderId="31" xfId="0" applyNumberFormat="1" applyFont="1" applyBorder="1" applyAlignment="1">
      <alignment horizontal="center" vertical="center"/>
    </xf>
    <xf numFmtId="168" fontId="6" fillId="0" borderId="33" xfId="0" applyNumberFormat="1" applyFont="1" applyBorder="1" applyAlignment="1">
      <alignment horizontal="center" vertical="center"/>
    </xf>
    <xf numFmtId="168" fontId="6" fillId="0" borderId="34" xfId="0" applyNumberFormat="1" applyFont="1" applyBorder="1" applyAlignment="1">
      <alignment horizontal="center" vertical="center"/>
    </xf>
    <xf numFmtId="168" fontId="4" fillId="0" borderId="51" xfId="0" applyNumberFormat="1" applyFont="1" applyBorder="1" applyAlignment="1">
      <alignment horizontal="center" vertical="center"/>
    </xf>
    <xf numFmtId="0" fontId="10" fillId="6" borderId="30" xfId="0" applyFont="1" applyFill="1" applyBorder="1" applyAlignment="1" applyProtection="1">
      <alignment horizontal="center" vertical="center"/>
      <protection locked="0"/>
    </xf>
    <xf numFmtId="0" fontId="10" fillId="6" borderId="32"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33" xfId="0" applyFont="1" applyFill="1" applyBorder="1" applyAlignment="1" applyProtection="1">
      <alignment horizontal="center" vertical="center"/>
      <protection locked="0"/>
    </xf>
    <xf numFmtId="0" fontId="2" fillId="5" borderId="0" xfId="0" applyFont="1" applyFill="1" applyAlignment="1">
      <alignment horizontal="center" vertical="center"/>
    </xf>
    <xf numFmtId="0" fontId="10" fillId="0" borderId="0" xfId="0" applyFont="1" applyAlignment="1" applyProtection="1">
      <alignment horizontal="center"/>
      <protection locked="0"/>
    </xf>
    <xf numFmtId="0" fontId="0" fillId="0" borderId="0" xfId="0" applyProtection="1">
      <protection locked="0"/>
    </xf>
    <xf numFmtId="164" fontId="10" fillId="0" borderId="0" xfId="0" applyNumberFormat="1" applyFont="1" applyAlignment="1" applyProtection="1">
      <alignment horizontal="center"/>
      <protection locked="0"/>
    </xf>
    <xf numFmtId="14" fontId="10" fillId="0" borderId="0" xfId="0" applyNumberFormat="1" applyFont="1"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164" fontId="10" fillId="0" borderId="0" xfId="0" applyNumberFormat="1" applyFont="1" applyAlignment="1" applyProtection="1">
      <alignment horizontal="center" vertical="center"/>
      <protection locked="0"/>
    </xf>
    <xf numFmtId="14" fontId="10" fillId="0" borderId="0" xfId="0" applyNumberFormat="1" applyFont="1" applyAlignment="1" applyProtection="1">
      <alignment horizontal="center" vertical="center"/>
      <protection locked="0"/>
    </xf>
    <xf numFmtId="167" fontId="10" fillId="0" borderId="0" xfId="0" applyNumberFormat="1" applyFont="1" applyAlignment="1" applyProtection="1">
      <alignment horizontal="center"/>
      <protection locked="0"/>
    </xf>
    <xf numFmtId="168" fontId="10" fillId="0" borderId="0" xfId="0" applyNumberFormat="1" applyFont="1" applyAlignment="1" applyProtection="1">
      <alignment horizontal="center"/>
      <protection locked="0"/>
    </xf>
    <xf numFmtId="168" fontId="10" fillId="0" borderId="0" xfId="0" applyNumberFormat="1" applyFont="1" applyAlignment="1" applyProtection="1">
      <alignment horizontal="center" vertical="center"/>
      <protection locked="0"/>
    </xf>
    <xf numFmtId="168" fontId="0" fillId="0" borderId="0" xfId="0" applyNumberFormat="1" applyProtection="1">
      <protection locked="0"/>
    </xf>
    <xf numFmtId="168" fontId="10" fillId="0" borderId="0" xfId="1" applyNumberFormat="1" applyFont="1" applyAlignment="1" applyProtection="1">
      <alignment horizontal="center"/>
      <protection locked="0"/>
    </xf>
    <xf numFmtId="164" fontId="4" fillId="0" borderId="47" xfId="0" applyNumberFormat="1" applyFont="1" applyBorder="1" applyAlignment="1">
      <alignment horizontal="center" vertical="center" wrapText="1"/>
    </xf>
    <xf numFmtId="0" fontId="10" fillId="5" borderId="0" xfId="0" applyFont="1" applyFill="1" applyAlignment="1">
      <alignment vertical="center" wrapText="1"/>
    </xf>
    <xf numFmtId="4" fontId="10" fillId="5" borderId="0" xfId="0" applyNumberFormat="1" applyFont="1" applyFill="1"/>
    <xf numFmtId="164" fontId="4" fillId="6" borderId="12" xfId="0" applyNumberFormat="1"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164" fontId="4" fillId="6" borderId="47" xfId="0" applyNumberFormat="1" applyFont="1" applyFill="1" applyBorder="1" applyAlignment="1" applyProtection="1">
      <alignment horizontal="center" vertical="center" wrapText="1"/>
      <protection locked="0"/>
    </xf>
    <xf numFmtId="0" fontId="4" fillId="6" borderId="47" xfId="0" applyFont="1" applyFill="1" applyBorder="1" applyAlignment="1" applyProtection="1">
      <alignment horizontal="center" vertical="center" wrapText="1"/>
      <protection locked="0"/>
    </xf>
    <xf numFmtId="168" fontId="2" fillId="7" borderId="13" xfId="0" applyNumberFormat="1" applyFont="1" applyFill="1" applyBorder="1" applyAlignment="1">
      <alignment horizontal="center" vertical="center"/>
    </xf>
    <xf numFmtId="0" fontId="4" fillId="6" borderId="12" xfId="0" applyFont="1" applyFill="1" applyBorder="1" applyAlignment="1" applyProtection="1">
      <alignment horizontal="center" vertical="center"/>
      <protection locked="0"/>
    </xf>
    <xf numFmtId="164" fontId="6" fillId="0" borderId="44" xfId="0" applyNumberFormat="1" applyFont="1" applyBorder="1" applyAlignment="1">
      <alignment horizontal="center" vertical="center"/>
    </xf>
    <xf numFmtId="0" fontId="4" fillId="6" borderId="47" xfId="0" applyFont="1" applyFill="1" applyBorder="1" applyAlignment="1" applyProtection="1">
      <alignment horizontal="center" vertical="center"/>
      <protection locked="0"/>
    </xf>
    <xf numFmtId="164" fontId="6" fillId="0" borderId="48" xfId="0" applyNumberFormat="1" applyFont="1" applyBorder="1" applyAlignment="1">
      <alignment horizontal="center" vertical="center"/>
    </xf>
    <xf numFmtId="168" fontId="14" fillId="0" borderId="24" xfId="0" applyNumberFormat="1" applyFont="1" applyBorder="1" applyAlignment="1">
      <alignment horizontal="center"/>
    </xf>
    <xf numFmtId="0" fontId="16" fillId="0" borderId="24" xfId="0" applyFont="1" applyBorder="1" applyAlignment="1">
      <alignment horizontal="center"/>
    </xf>
    <xf numFmtId="168" fontId="14" fillId="0" borderId="24" xfId="1" applyNumberFormat="1" applyFont="1" applyBorder="1" applyAlignment="1">
      <alignment horizontal="center"/>
    </xf>
    <xf numFmtId="0" fontId="5" fillId="5" borderId="0" xfId="0" applyFont="1" applyFill="1"/>
    <xf numFmtId="14" fontId="9" fillId="0" borderId="34" xfId="0" applyNumberFormat="1" applyFont="1" applyBorder="1" applyAlignment="1">
      <alignment horizontal="center" vertical="center" wrapText="1"/>
    </xf>
    <xf numFmtId="0" fontId="16" fillId="0" borderId="31" xfId="0" applyFont="1" applyBorder="1" applyAlignment="1">
      <alignment horizontal="center"/>
    </xf>
    <xf numFmtId="0" fontId="10" fillId="0" borderId="30" xfId="0" applyFont="1" applyBorder="1" applyAlignment="1">
      <alignment horizontal="center" vertical="center"/>
    </xf>
    <xf numFmtId="10" fontId="14" fillId="0" borderId="31" xfId="0" applyNumberFormat="1" applyFont="1" applyBorder="1" applyAlignment="1">
      <alignment horizontal="center"/>
    </xf>
    <xf numFmtId="0" fontId="14" fillId="5" borderId="19" xfId="0" applyFont="1" applyFill="1" applyBorder="1"/>
    <xf numFmtId="0" fontId="14" fillId="5" borderId="20" xfId="0" applyFont="1" applyFill="1" applyBorder="1"/>
    <xf numFmtId="10" fontId="14" fillId="0" borderId="31" xfId="2" applyNumberFormat="1" applyFont="1" applyBorder="1" applyAlignment="1">
      <alignment horizontal="center"/>
    </xf>
    <xf numFmtId="168" fontId="16" fillId="7" borderId="24" xfId="0" applyNumberFormat="1" applyFont="1" applyFill="1" applyBorder="1" applyAlignment="1">
      <alignment horizontal="center"/>
    </xf>
    <xf numFmtId="168" fontId="16" fillId="7" borderId="33" xfId="0" applyNumberFormat="1" applyFont="1" applyFill="1" applyBorder="1" applyAlignment="1">
      <alignment horizontal="center"/>
    </xf>
    <xf numFmtId="10" fontId="16" fillId="7" borderId="34" xfId="2" applyNumberFormat="1" applyFont="1" applyFill="1" applyBorder="1" applyAlignment="1">
      <alignment horizontal="center"/>
    </xf>
    <xf numFmtId="168" fontId="9" fillId="6" borderId="24" xfId="0" applyNumberFormat="1" applyFont="1" applyFill="1" applyBorder="1" applyAlignment="1" applyProtection="1">
      <alignment horizontal="center" vertical="center"/>
      <protection locked="0"/>
    </xf>
    <xf numFmtId="10" fontId="10" fillId="6" borderId="24" xfId="0" applyNumberFormat="1" applyFont="1" applyFill="1" applyBorder="1" applyAlignment="1" applyProtection="1">
      <alignment horizontal="center" vertical="center"/>
      <protection locked="0"/>
    </xf>
    <xf numFmtId="9" fontId="14" fillId="6" borderId="24" xfId="2" applyFont="1" applyFill="1" applyBorder="1" applyAlignment="1" applyProtection="1">
      <alignment horizontal="center" vertical="center"/>
      <protection locked="0"/>
    </xf>
    <xf numFmtId="0" fontId="14" fillId="6" borderId="28" xfId="0" applyFont="1" applyFill="1" applyBorder="1" applyAlignment="1" applyProtection="1">
      <alignment horizontal="center" vertical="center"/>
      <protection locked="0"/>
    </xf>
    <xf numFmtId="0" fontId="9" fillId="0" borderId="30" xfId="0" applyFont="1" applyBorder="1" applyAlignment="1">
      <alignment horizontal="center" vertical="center"/>
    </xf>
    <xf numFmtId="0" fontId="11" fillId="0" borderId="24" xfId="0" applyFont="1" applyBorder="1" applyAlignment="1">
      <alignment horizontal="center" vertical="center"/>
    </xf>
    <xf numFmtId="0" fontId="16" fillId="0" borderId="31" xfId="0" applyFont="1" applyBorder="1" applyAlignment="1">
      <alignment horizontal="center" vertical="center"/>
    </xf>
    <xf numFmtId="168" fontId="11" fillId="0" borderId="24" xfId="0" applyNumberFormat="1" applyFont="1" applyBorder="1" applyAlignment="1">
      <alignment horizontal="center" vertical="center"/>
    </xf>
    <xf numFmtId="0" fontId="9" fillId="0" borderId="24" xfId="0" quotePrefix="1" applyFont="1" applyBorder="1" applyAlignment="1">
      <alignment horizontal="center" vertical="center"/>
    </xf>
    <xf numFmtId="0" fontId="14" fillId="0" borderId="31" xfId="0" quotePrefix="1" applyFont="1" applyBorder="1" applyAlignment="1">
      <alignment horizontal="center" vertical="center"/>
    </xf>
    <xf numFmtId="168" fontId="9" fillId="0" borderId="24" xfId="0" applyNumberFormat="1" applyFont="1" applyBorder="1" applyAlignment="1">
      <alignment horizontal="center" vertical="center"/>
    </xf>
    <xf numFmtId="8" fontId="9" fillId="0" borderId="24" xfId="0" quotePrefix="1" applyNumberFormat="1" applyFont="1" applyBorder="1" applyAlignment="1">
      <alignment horizontal="center" vertical="center"/>
    </xf>
    <xf numFmtId="10" fontId="14" fillId="0" borderId="31" xfId="2" applyNumberFormat="1" applyFont="1" applyBorder="1" applyAlignment="1" applyProtection="1">
      <alignment horizontal="center" vertical="center"/>
    </xf>
    <xf numFmtId="0" fontId="10" fillId="0" borderId="31" xfId="0" quotePrefix="1" applyFont="1" applyBorder="1" applyAlignment="1">
      <alignment horizontal="center" vertical="center"/>
    </xf>
    <xf numFmtId="10" fontId="10" fillId="0" borderId="31" xfId="2" applyNumberFormat="1" applyFont="1" applyBorder="1" applyAlignment="1" applyProtection="1">
      <alignment horizontal="center" vertical="center"/>
    </xf>
    <xf numFmtId="9" fontId="9" fillId="0" borderId="24" xfId="0" applyNumberFormat="1" applyFont="1" applyBorder="1" applyAlignment="1">
      <alignment horizontal="center" vertical="center"/>
    </xf>
    <xf numFmtId="0" fontId="11" fillId="8" borderId="30" xfId="0" applyFont="1" applyFill="1" applyBorder="1" applyAlignment="1">
      <alignment horizontal="center" vertical="center"/>
    </xf>
    <xf numFmtId="8" fontId="9" fillId="0" borderId="24" xfId="0" applyNumberFormat="1" applyFont="1" applyBorder="1" applyAlignment="1">
      <alignment horizontal="center" vertical="center"/>
    </xf>
    <xf numFmtId="0" fontId="11" fillId="9" borderId="3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30" xfId="0" applyFont="1" applyBorder="1" applyAlignment="1">
      <alignment horizontal="right" vertical="center"/>
    </xf>
    <xf numFmtId="164" fontId="9" fillId="0" borderId="24" xfId="0" applyNumberFormat="1" applyFont="1" applyBorder="1" applyAlignment="1">
      <alignment horizontal="center" vertical="center"/>
    </xf>
    <xf numFmtId="10" fontId="10" fillId="0" borderId="24" xfId="2" applyNumberFormat="1" applyFont="1" applyBorder="1" applyAlignment="1" applyProtection="1">
      <alignment horizontal="center" vertical="center"/>
    </xf>
    <xf numFmtId="0" fontId="10" fillId="0" borderId="31" xfId="0" applyFont="1" applyBorder="1" applyAlignment="1">
      <alignment horizontal="center" vertical="center"/>
    </xf>
    <xf numFmtId="10" fontId="10" fillId="0" borderId="24" xfId="0" applyNumberFormat="1" applyFont="1" applyBorder="1" applyAlignment="1">
      <alignment horizontal="center" vertical="center"/>
    </xf>
    <xf numFmtId="0" fontId="5" fillId="0" borderId="32" xfId="0" applyFont="1" applyBorder="1" applyAlignment="1">
      <alignment horizontal="right" vertical="center"/>
    </xf>
    <xf numFmtId="164" fontId="10" fillId="0" borderId="33" xfId="0" applyNumberFormat="1" applyFont="1" applyBorder="1" applyAlignment="1">
      <alignment horizontal="center" vertical="center"/>
    </xf>
    <xf numFmtId="10" fontId="10" fillId="0" borderId="33" xfId="0" applyNumberFormat="1" applyFont="1" applyBorder="1" applyAlignment="1">
      <alignment horizontal="center" vertical="center"/>
    </xf>
    <xf numFmtId="0" fontId="10" fillId="0" borderId="34" xfId="0" quotePrefix="1" applyFont="1" applyBorder="1" applyAlignment="1">
      <alignment horizontal="center" vertical="center"/>
    </xf>
    <xf numFmtId="0" fontId="5" fillId="11" borderId="30"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31" xfId="0" applyFont="1" applyFill="1" applyBorder="1" applyAlignment="1">
      <alignment horizontal="center"/>
    </xf>
    <xf numFmtId="9" fontId="14" fillId="0" borderId="24" xfId="2" applyFont="1" applyBorder="1" applyAlignment="1" applyProtection="1">
      <alignment horizontal="center" vertical="center"/>
    </xf>
    <xf numFmtId="164" fontId="14" fillId="0" borderId="24" xfId="0" applyNumberFormat="1" applyFont="1" applyBorder="1" applyAlignment="1">
      <alignment horizontal="center" vertical="center"/>
    </xf>
    <xf numFmtId="0" fontId="14" fillId="0" borderId="31" xfId="0" applyFont="1" applyBorder="1" applyAlignment="1">
      <alignment horizontal="center"/>
    </xf>
    <xf numFmtId="168" fontId="14" fillId="0" borderId="24" xfId="0" applyNumberFormat="1" applyFont="1" applyBorder="1" applyAlignment="1">
      <alignment horizontal="center" vertical="center"/>
    </xf>
    <xf numFmtId="0" fontId="10" fillId="0" borderId="32" xfId="0" applyFont="1" applyBorder="1" applyAlignment="1">
      <alignment horizontal="center" vertical="center"/>
    </xf>
    <xf numFmtId="9" fontId="14" fillId="0" borderId="33" xfId="2" applyFont="1" applyBorder="1" applyAlignment="1" applyProtection="1">
      <alignment horizontal="center" vertical="center"/>
    </xf>
    <xf numFmtId="168" fontId="14" fillId="0" borderId="33" xfId="0" applyNumberFormat="1" applyFont="1" applyBorder="1" applyAlignment="1">
      <alignment horizontal="center" vertical="center"/>
    </xf>
    <xf numFmtId="0" fontId="14" fillId="0" borderId="34" xfId="0" applyFont="1" applyBorder="1" applyAlignment="1">
      <alignment horizontal="center"/>
    </xf>
    <xf numFmtId="0" fontId="14" fillId="0" borderId="31" xfId="0" applyFont="1" applyBorder="1" applyAlignment="1">
      <alignment horizontal="left" vertical="center" wrapText="1"/>
    </xf>
    <xf numFmtId="9" fontId="14" fillId="0" borderId="24" xfId="2" quotePrefix="1" applyFont="1" applyBorder="1" applyAlignment="1" applyProtection="1">
      <alignment horizontal="center" vertical="center"/>
    </xf>
    <xf numFmtId="0" fontId="5" fillId="11" borderId="67" xfId="0" applyFont="1" applyFill="1" applyBorder="1" applyAlignment="1">
      <alignment horizontal="center" vertical="center"/>
    </xf>
    <xf numFmtId="0" fontId="16" fillId="11" borderId="26" xfId="0" applyFont="1" applyFill="1" applyBorder="1" applyAlignment="1">
      <alignment horizontal="center" vertical="center"/>
    </xf>
    <xf numFmtId="0" fontId="16" fillId="11" borderId="49" xfId="0" applyFont="1" applyFill="1" applyBorder="1" applyAlignment="1">
      <alignment horizontal="center"/>
    </xf>
    <xf numFmtId="0" fontId="10" fillId="0" borderId="27" xfId="0" applyFont="1" applyBorder="1" applyAlignment="1">
      <alignment horizontal="center" vertical="center"/>
    </xf>
    <xf numFmtId="0" fontId="14" fillId="0" borderId="28" xfId="0" quotePrefix="1" applyFont="1" applyBorder="1" applyAlignment="1">
      <alignment horizontal="center" vertical="center"/>
    </xf>
    <xf numFmtId="0" fontId="14" fillId="0" borderId="29" xfId="0" quotePrefix="1" applyFont="1" applyBorder="1" applyAlignment="1">
      <alignment horizontal="center"/>
    </xf>
    <xf numFmtId="0" fontId="14" fillId="0" borderId="24" xfId="0" quotePrefix="1" applyFont="1" applyBorder="1" applyAlignment="1">
      <alignment horizontal="center" vertical="center"/>
    </xf>
    <xf numFmtId="0" fontId="14" fillId="0" borderId="33" xfId="0" quotePrefix="1" applyFont="1" applyBorder="1" applyAlignment="1">
      <alignment horizontal="center" vertical="center"/>
    </xf>
    <xf numFmtId="0" fontId="10" fillId="0" borderId="68" xfId="0" applyFont="1" applyBorder="1" applyAlignment="1">
      <alignment horizontal="center" vertical="center"/>
    </xf>
    <xf numFmtId="9" fontId="14" fillId="0" borderId="25" xfId="2" applyFont="1" applyBorder="1" applyAlignment="1" applyProtection="1">
      <alignment horizontal="center" vertical="center"/>
    </xf>
    <xf numFmtId="164" fontId="14" fillId="0" borderId="25" xfId="0" applyNumberFormat="1" applyFont="1" applyBorder="1" applyAlignment="1">
      <alignment horizontal="center" vertical="center"/>
    </xf>
    <xf numFmtId="0" fontId="14" fillId="0" borderId="69" xfId="0" applyFont="1" applyBorder="1" applyAlignment="1">
      <alignment horizontal="center"/>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4" xfId="0" applyBorder="1" applyAlignment="1" applyProtection="1">
      <alignment horizontal="center" vertical="center"/>
      <protection locked="0"/>
    </xf>
    <xf numFmtId="0" fontId="0" fillId="0" borderId="24"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3" xfId="0" applyBorder="1" applyAlignment="1" applyProtection="1">
      <alignment horizontal="center" vertic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168" fontId="16" fillId="7" borderId="31" xfId="0" applyNumberFormat="1" applyFont="1" applyFill="1" applyBorder="1" applyAlignment="1">
      <alignment horizontal="center"/>
    </xf>
    <xf numFmtId="0" fontId="16" fillId="7" borderId="16" xfId="0" applyFont="1" applyFill="1" applyBorder="1" applyAlignment="1">
      <alignment horizontal="left"/>
    </xf>
    <xf numFmtId="0" fontId="16" fillId="7" borderId="17" xfId="0" applyFont="1" applyFill="1" applyBorder="1" applyAlignment="1">
      <alignment horizontal="left"/>
    </xf>
    <xf numFmtId="0" fontId="16" fillId="7" borderId="18" xfId="0" applyFont="1" applyFill="1" applyBorder="1" applyAlignment="1">
      <alignment horizontal="left"/>
    </xf>
    <xf numFmtId="0" fontId="11" fillId="0" borderId="30" xfId="0" applyFont="1" applyBorder="1" applyAlignment="1">
      <alignment horizontal="center" vertical="center"/>
    </xf>
    <xf numFmtId="0" fontId="14" fillId="0" borderId="24" xfId="0" applyFont="1" applyBorder="1" applyAlignment="1">
      <alignment horizontal="center" vertical="center"/>
    </xf>
    <xf numFmtId="0" fontId="10" fillId="5" borderId="24" xfId="0" applyFont="1" applyFill="1" applyBorder="1" applyAlignment="1" applyProtection="1">
      <alignment horizontal="center" vertical="center" wrapText="1"/>
      <protection locked="0"/>
    </xf>
    <xf numFmtId="0" fontId="14" fillId="5" borderId="24" xfId="0" applyFont="1" applyFill="1" applyBorder="1" applyAlignment="1" applyProtection="1">
      <alignment horizontal="center" vertical="center"/>
      <protection locked="0"/>
    </xf>
    <xf numFmtId="0" fontId="14" fillId="5" borderId="31" xfId="0" applyFont="1" applyFill="1" applyBorder="1" applyAlignment="1" applyProtection="1">
      <alignment horizontal="center" vertical="center"/>
      <protection locked="0"/>
    </xf>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4" fillId="0" borderId="0" xfId="0" applyFont="1"/>
    <xf numFmtId="0" fontId="14" fillId="0" borderId="20" xfId="0" applyFont="1" applyBorder="1"/>
    <xf numFmtId="0" fontId="14" fillId="0" borderId="21" xfId="0" applyFont="1" applyBorder="1"/>
    <xf numFmtId="0" fontId="14" fillId="0" borderId="22" xfId="0" applyFont="1" applyBorder="1"/>
    <xf numFmtId="0" fontId="14" fillId="0" borderId="23" xfId="0" applyFont="1" applyBorder="1"/>
    <xf numFmtId="0" fontId="16" fillId="6" borderId="35"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5" fillId="2" borderId="27" xfId="0" applyFont="1" applyFill="1" applyBorder="1" applyAlignment="1">
      <alignment horizontal="center" vertical="center"/>
    </xf>
    <xf numFmtId="0" fontId="16" fillId="0" borderId="28" xfId="0" applyFont="1" applyBorder="1"/>
    <xf numFmtId="0" fontId="16" fillId="0" borderId="29" xfId="0" applyFont="1" applyBorder="1"/>
    <xf numFmtId="0" fontId="5" fillId="5" borderId="24" xfId="0" applyFont="1" applyFill="1" applyBorder="1" applyAlignment="1" applyProtection="1">
      <alignment horizontal="center" vertical="center" wrapText="1"/>
      <protection locked="0"/>
    </xf>
    <xf numFmtId="0" fontId="16" fillId="5" borderId="24" xfId="0" applyFont="1" applyFill="1" applyBorder="1" applyAlignment="1" applyProtection="1">
      <alignment horizontal="center" vertical="center"/>
      <protection locked="0"/>
    </xf>
    <xf numFmtId="0" fontId="16" fillId="5" borderId="31" xfId="0" applyFont="1" applyFill="1" applyBorder="1" applyAlignment="1" applyProtection="1">
      <alignment horizontal="center" vertical="center"/>
      <protection locked="0"/>
    </xf>
    <xf numFmtId="0" fontId="14" fillId="10" borderId="35" xfId="0" applyFont="1" applyFill="1" applyBorder="1" applyAlignment="1">
      <alignment horizontal="center"/>
    </xf>
    <xf numFmtId="0" fontId="14" fillId="10" borderId="36" xfId="0" applyFont="1" applyFill="1" applyBorder="1" applyAlignment="1">
      <alignment horizontal="center"/>
    </xf>
    <xf numFmtId="0" fontId="14" fillId="10" borderId="37" xfId="0" applyFont="1" applyFill="1" applyBorder="1" applyAlignment="1">
      <alignment horizontal="center"/>
    </xf>
    <xf numFmtId="0" fontId="11" fillId="0" borderId="32" xfId="0" applyFont="1" applyBorder="1" applyAlignment="1">
      <alignment horizontal="center" vertical="center"/>
    </xf>
    <xf numFmtId="0" fontId="14" fillId="0" borderId="33" xfId="0" applyFont="1" applyBorder="1" applyAlignment="1">
      <alignment horizontal="center" vertical="center"/>
    </xf>
    <xf numFmtId="0" fontId="10" fillId="5" borderId="33" xfId="0" applyFont="1" applyFill="1" applyBorder="1" applyAlignment="1" applyProtection="1">
      <alignment horizontal="center" vertical="center" wrapText="1"/>
      <protection locked="0"/>
    </xf>
    <xf numFmtId="0" fontId="14" fillId="5" borderId="33" xfId="0" applyFont="1" applyFill="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protection locked="0"/>
    </xf>
    <xf numFmtId="0" fontId="14" fillId="6" borderId="31"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14" fontId="10" fillId="6" borderId="24" xfId="0" applyNumberFormat="1" applyFont="1" applyFill="1" applyBorder="1" applyAlignment="1" applyProtection="1">
      <alignment horizontal="center" vertical="center"/>
      <protection locked="0"/>
    </xf>
    <xf numFmtId="14" fontId="10" fillId="6" borderId="31" xfId="0" applyNumberFormat="1"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14" fillId="0" borderId="31" xfId="0" applyFont="1" applyBorder="1" applyAlignment="1">
      <alignment horizontal="center" vertical="center"/>
    </xf>
    <xf numFmtId="0" fontId="11" fillId="0" borderId="30" xfId="0" applyFont="1" applyBorder="1" applyAlignment="1">
      <alignment horizontal="center" vertical="center" wrapText="1"/>
    </xf>
    <xf numFmtId="0" fontId="16" fillId="6" borderId="35" xfId="0" applyFont="1" applyFill="1" applyBorder="1" applyAlignment="1">
      <alignment horizontal="left"/>
    </xf>
    <xf numFmtId="0" fontId="16" fillId="6" borderId="36" xfId="0" applyFont="1" applyFill="1" applyBorder="1" applyAlignment="1">
      <alignment horizontal="left"/>
    </xf>
    <xf numFmtId="0" fontId="16" fillId="6" borderId="37" xfId="0" applyFont="1" applyFill="1" applyBorder="1" applyAlignment="1">
      <alignment horizontal="left"/>
    </xf>
    <xf numFmtId="0" fontId="16" fillId="7" borderId="35" xfId="0" applyFont="1" applyFill="1" applyBorder="1" applyAlignment="1">
      <alignment horizontal="left"/>
    </xf>
    <xf numFmtId="0" fontId="16" fillId="7" borderId="36" xfId="0" applyFont="1" applyFill="1" applyBorder="1" applyAlignment="1">
      <alignment horizontal="left"/>
    </xf>
    <xf numFmtId="0" fontId="16" fillId="7" borderId="37" xfId="0" applyFont="1" applyFill="1" applyBorder="1" applyAlignment="1">
      <alignment horizontal="left"/>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11" fillId="0" borderId="32" xfId="0" applyFont="1" applyBorder="1" applyAlignment="1">
      <alignment horizontal="center" vertical="center" wrapText="1"/>
    </xf>
    <xf numFmtId="0" fontId="11" fillId="2" borderId="16" xfId="0" applyFont="1" applyFill="1" applyBorder="1" applyAlignment="1">
      <alignment horizontal="center" vertical="center" wrapText="1"/>
    </xf>
    <xf numFmtId="0" fontId="10" fillId="6" borderId="33"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1" fillId="2" borderId="27" xfId="0" applyFont="1" applyFill="1" applyBorder="1" applyAlignment="1">
      <alignment horizontal="center" vertical="center" wrapText="1"/>
    </xf>
    <xf numFmtId="0" fontId="10" fillId="0" borderId="30" xfId="0" applyFont="1" applyBorder="1" applyAlignment="1">
      <alignment horizontal="center" vertical="center"/>
    </xf>
    <xf numFmtId="0" fontId="5" fillId="7" borderId="30" xfId="0" applyFont="1" applyFill="1" applyBorder="1" applyAlignment="1">
      <alignment horizontal="center" vertical="center"/>
    </xf>
    <xf numFmtId="0" fontId="5" fillId="7" borderId="24" xfId="0" applyFont="1" applyFill="1" applyBorder="1" applyAlignment="1">
      <alignment horizontal="center" vertical="center"/>
    </xf>
    <xf numFmtId="0" fontId="16" fillId="0" borderId="24" xfId="0" applyFont="1" applyBorder="1" applyAlignment="1">
      <alignment horizontal="center"/>
    </xf>
    <xf numFmtId="0" fontId="16" fillId="0" borderId="31" xfId="0" applyFont="1" applyBorder="1" applyAlignment="1">
      <alignment horizontal="center"/>
    </xf>
    <xf numFmtId="0" fontId="14" fillId="0" borderId="30" xfId="0" applyFont="1" applyBorder="1" applyAlignment="1">
      <alignment horizontal="center"/>
    </xf>
    <xf numFmtId="0" fontId="14" fillId="0" borderId="24" xfId="0" applyFont="1" applyBorder="1" applyAlignment="1">
      <alignment horizontal="center"/>
    </xf>
    <xf numFmtId="0" fontId="16" fillId="7" borderId="32" xfId="0" applyFont="1" applyFill="1" applyBorder="1" applyAlignment="1">
      <alignment horizontal="center"/>
    </xf>
    <xf numFmtId="0" fontId="16" fillId="7" borderId="33" xfId="0" applyFont="1" applyFill="1" applyBorder="1" applyAlignment="1">
      <alignment horizontal="center"/>
    </xf>
    <xf numFmtId="0" fontId="16" fillId="0" borderId="30" xfId="0" applyFont="1" applyBorder="1" applyAlignment="1">
      <alignment horizontal="center"/>
    </xf>
    <xf numFmtId="0" fontId="16" fillId="6" borderId="35" xfId="0" applyFont="1" applyFill="1" applyBorder="1" applyAlignment="1">
      <alignment horizontal="center"/>
    </xf>
    <xf numFmtId="0" fontId="16" fillId="6" borderId="36" xfId="0" applyFont="1" applyFill="1" applyBorder="1" applyAlignment="1">
      <alignment horizontal="center"/>
    </xf>
    <xf numFmtId="0" fontId="16" fillId="6" borderId="37" xfId="0" applyFont="1" applyFill="1" applyBorder="1" applyAlignment="1">
      <alignment horizontal="center"/>
    </xf>
    <xf numFmtId="0" fontId="16" fillId="7" borderId="35" xfId="0" applyFont="1" applyFill="1" applyBorder="1" applyAlignment="1">
      <alignment horizontal="center"/>
    </xf>
    <xf numFmtId="0" fontId="16" fillId="7" borderId="36" xfId="0" applyFont="1" applyFill="1" applyBorder="1" applyAlignment="1">
      <alignment horizontal="center"/>
    </xf>
    <xf numFmtId="0" fontId="16" fillId="7" borderId="37" xfId="0" applyFont="1" applyFill="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0" xfId="0" applyFont="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9" fillId="0" borderId="0" xfId="0" applyFont="1" applyAlignment="1">
      <alignment horizontal="left" vertical="center" wrapText="1"/>
    </xf>
    <xf numFmtId="0" fontId="5" fillId="2" borderId="24" xfId="0" applyFont="1" applyFill="1" applyBorder="1" applyAlignment="1">
      <alignment horizontal="center" vertical="center"/>
    </xf>
    <xf numFmtId="0" fontId="14" fillId="0" borderId="24" xfId="0" applyFont="1" applyBorder="1" applyAlignment="1">
      <alignment vertical="center"/>
    </xf>
    <xf numFmtId="0" fontId="15" fillId="2" borderId="25" xfId="0" applyFont="1" applyFill="1" applyBorder="1" applyAlignment="1">
      <alignment horizontal="center" vertical="center"/>
    </xf>
    <xf numFmtId="0" fontId="14" fillId="0" borderId="25" xfId="0" applyFont="1" applyBorder="1" applyAlignment="1">
      <alignment vertical="center"/>
    </xf>
    <xf numFmtId="0" fontId="17" fillId="6" borderId="35" xfId="0" applyFont="1" applyFill="1" applyBorder="1" applyAlignment="1">
      <alignment horizontal="left"/>
    </xf>
    <xf numFmtId="0" fontId="17" fillId="6" borderId="36" xfId="0" applyFont="1" applyFill="1" applyBorder="1" applyAlignment="1">
      <alignment horizontal="left"/>
    </xf>
    <xf numFmtId="0" fontId="17" fillId="6" borderId="37" xfId="0" applyFont="1" applyFill="1" applyBorder="1" applyAlignment="1">
      <alignment horizontal="left"/>
    </xf>
    <xf numFmtId="0" fontId="17" fillId="7" borderId="35" xfId="0" applyFont="1" applyFill="1" applyBorder="1" applyAlignment="1">
      <alignment horizontal="left"/>
    </xf>
    <xf numFmtId="0" fontId="17" fillId="7" borderId="36" xfId="0" applyFont="1" applyFill="1" applyBorder="1" applyAlignment="1">
      <alignment horizontal="left"/>
    </xf>
    <xf numFmtId="0" fontId="17" fillId="7" borderId="37" xfId="0" applyFont="1" applyFill="1" applyBorder="1" applyAlignment="1">
      <alignment horizontal="left"/>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164" fontId="5" fillId="7" borderId="35" xfId="0" applyNumberFormat="1" applyFont="1" applyFill="1" applyBorder="1" applyAlignment="1">
      <alignment horizontal="center" vertical="center"/>
    </xf>
    <xf numFmtId="164" fontId="5" fillId="7" borderId="36" xfId="0" applyNumberFormat="1" applyFont="1" applyFill="1" applyBorder="1" applyAlignment="1">
      <alignment horizontal="center" vertical="center"/>
    </xf>
    <xf numFmtId="164" fontId="5" fillId="7" borderId="37"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7" fillId="0" borderId="3" xfId="0" applyFont="1" applyBorder="1" applyAlignment="1">
      <alignment vertical="center"/>
    </xf>
    <xf numFmtId="0" fontId="7" fillId="0" borderId="10" xfId="0" applyFont="1" applyBorder="1" applyAlignment="1">
      <alignment vertical="center"/>
    </xf>
    <xf numFmtId="0" fontId="5" fillId="2"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17" fillId="7" borderId="21" xfId="0" applyFont="1" applyFill="1" applyBorder="1" applyAlignment="1">
      <alignment horizontal="left"/>
    </xf>
    <xf numFmtId="0" fontId="17" fillId="7" borderId="22" xfId="0" applyFont="1" applyFill="1" applyBorder="1" applyAlignment="1">
      <alignment horizontal="left"/>
    </xf>
    <xf numFmtId="0" fontId="17" fillId="7" borderId="23" xfId="0" applyFont="1" applyFill="1" applyBorder="1" applyAlignment="1">
      <alignment horizontal="left"/>
    </xf>
    <xf numFmtId="0" fontId="0" fillId="0" borderId="16" xfId="0" applyBorder="1"/>
    <xf numFmtId="0" fontId="0" fillId="0" borderId="17" xfId="0" applyBorder="1"/>
    <xf numFmtId="0" fontId="0" fillId="0" borderId="18" xfId="0" applyBorder="1"/>
    <xf numFmtId="0" fontId="0" fillId="0" borderId="19" xfId="0" applyBorder="1"/>
    <xf numFmtId="0" fontId="0" fillId="0" borderId="0" xfId="0"/>
    <xf numFmtId="0" fontId="0" fillId="0" borderId="20" xfId="0" applyBorder="1"/>
    <xf numFmtId="0" fontId="0" fillId="0" borderId="21" xfId="0" applyBorder="1"/>
    <xf numFmtId="0" fontId="0" fillId="0" borderId="22" xfId="0" applyBorder="1"/>
    <xf numFmtId="0" fontId="0" fillId="0" borderId="23" xfId="0" applyBorder="1"/>
    <xf numFmtId="0" fontId="2" fillId="0" borderId="41" xfId="0" applyFont="1" applyBorder="1" applyAlignment="1">
      <alignment horizontal="center" vertical="center"/>
    </xf>
    <xf numFmtId="0" fontId="7" fillId="0" borderId="42" xfId="0" applyFont="1" applyBorder="1"/>
    <xf numFmtId="0" fontId="7" fillId="0" borderId="43" xfId="0" applyFont="1" applyBorder="1"/>
    <xf numFmtId="0" fontId="2" fillId="2" borderId="3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7" fillId="6" borderId="35" xfId="0" applyFont="1" applyFill="1" applyBorder="1" applyAlignment="1">
      <alignment horizontal="left" vertical="center" wrapText="1"/>
    </xf>
    <xf numFmtId="0" fontId="17" fillId="6" borderId="36" xfId="0" applyFont="1" applyFill="1" applyBorder="1" applyAlignment="1">
      <alignment horizontal="left" vertical="center" wrapText="1"/>
    </xf>
    <xf numFmtId="0" fontId="17" fillId="6" borderId="37" xfId="0" applyFont="1" applyFill="1" applyBorder="1" applyAlignment="1">
      <alignment horizontal="left" vertical="center" wrapText="1"/>
    </xf>
    <xf numFmtId="0" fontId="10" fillId="0" borderId="24" xfId="0" applyFont="1" applyBorder="1" applyAlignment="1">
      <alignment horizontal="left" vertical="center"/>
    </xf>
    <xf numFmtId="0" fontId="7" fillId="0" borderId="24" xfId="0" applyFont="1" applyBorder="1" applyAlignment="1">
      <alignment horizontal="left" vertical="center"/>
    </xf>
    <xf numFmtId="0" fontId="2" fillId="2" borderId="38" xfId="0" applyFont="1" applyFill="1" applyBorder="1" applyAlignment="1">
      <alignment horizontal="center" vertical="center" wrapText="1"/>
    </xf>
    <xf numFmtId="0" fontId="7" fillId="0" borderId="9" xfId="0" applyFont="1" applyBorder="1"/>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wrapText="1"/>
    </xf>
    <xf numFmtId="0" fontId="7" fillId="0" borderId="40" xfId="0" applyFont="1" applyBorder="1"/>
    <xf numFmtId="0" fontId="4" fillId="6" borderId="55" xfId="0" applyFont="1" applyFill="1" applyBorder="1" applyAlignment="1" applyProtection="1">
      <alignment horizontal="left" vertical="center" wrapText="1"/>
      <protection locked="0"/>
    </xf>
    <xf numFmtId="0" fontId="7" fillId="6" borderId="11" xfId="0" applyFont="1" applyFill="1" applyBorder="1" applyAlignment="1" applyProtection="1">
      <alignment horizontal="left" vertical="center"/>
      <protection locked="0"/>
    </xf>
    <xf numFmtId="0" fontId="4" fillId="6" borderId="7"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protection locked="0"/>
    </xf>
    <xf numFmtId="0" fontId="4" fillId="6" borderId="56" xfId="0" applyFont="1" applyFill="1" applyBorder="1" applyAlignment="1" applyProtection="1">
      <alignment horizontal="left" vertical="center" wrapText="1"/>
      <protection locked="0"/>
    </xf>
    <xf numFmtId="0" fontId="7" fillId="6" borderId="46" xfId="0" applyFont="1" applyFill="1" applyBorder="1" applyAlignment="1" applyProtection="1">
      <alignment horizontal="left" vertical="center"/>
      <protection locked="0"/>
    </xf>
    <xf numFmtId="0" fontId="4" fillId="6" borderId="45" xfId="0" applyFont="1" applyFill="1" applyBorder="1" applyAlignment="1" applyProtection="1">
      <alignment horizontal="center" vertical="center" wrapText="1"/>
      <protection locked="0"/>
    </xf>
    <xf numFmtId="0" fontId="7" fillId="6" borderId="46" xfId="0" applyFont="1" applyFill="1" applyBorder="1" applyAlignment="1" applyProtection="1">
      <alignment horizontal="center" vertical="center"/>
      <protection locked="0"/>
    </xf>
    <xf numFmtId="0" fontId="2" fillId="0" borderId="52" xfId="0" applyFont="1" applyBorder="1" applyAlignment="1">
      <alignment horizontal="left" vertical="center" wrapText="1"/>
    </xf>
    <xf numFmtId="0" fontId="2" fillId="0" borderId="2" xfId="0" applyFont="1" applyBorder="1" applyAlignment="1">
      <alignment horizontal="left" vertical="center" wrapText="1"/>
    </xf>
    <xf numFmtId="0" fontId="2" fillId="0" borderId="53" xfId="0" applyFont="1" applyBorder="1" applyAlignment="1">
      <alignment horizontal="left" vertical="center" wrapText="1"/>
    </xf>
    <xf numFmtId="0" fontId="2" fillId="2" borderId="54"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10" fillId="0" borderId="33" xfId="0" applyFont="1" applyBorder="1" applyAlignment="1">
      <alignment horizontal="left" vertical="center"/>
    </xf>
    <xf numFmtId="0" fontId="7" fillId="0" borderId="33" xfId="0" applyFont="1" applyBorder="1" applyAlignment="1">
      <alignment horizontal="left" vertical="center"/>
    </xf>
    <xf numFmtId="0" fontId="2" fillId="0" borderId="21" xfId="0" applyFont="1" applyBorder="1" applyAlignment="1">
      <alignment horizontal="center" vertical="center" wrapText="1"/>
    </xf>
    <xf numFmtId="0" fontId="7" fillId="0" borderId="50" xfId="0" applyFont="1" applyBorder="1"/>
    <xf numFmtId="0" fontId="2" fillId="2" borderId="19" xfId="0" applyFont="1" applyFill="1" applyBorder="1" applyAlignment="1">
      <alignment horizontal="center" vertical="center" wrapText="1"/>
    </xf>
    <xf numFmtId="0" fontId="7" fillId="0" borderId="0" xfId="0" applyFont="1"/>
    <xf numFmtId="0" fontId="7" fillId="0" borderId="19" xfId="0" applyFont="1" applyBorder="1"/>
    <xf numFmtId="0" fontId="2" fillId="2" borderId="5" xfId="0" applyFont="1" applyFill="1" applyBorder="1" applyAlignment="1">
      <alignment horizontal="center" vertical="center" wrapText="1"/>
    </xf>
    <xf numFmtId="0" fontId="7" fillId="0" borderId="5" xfId="0" applyFont="1" applyBorder="1"/>
    <xf numFmtId="0" fontId="7" fillId="0" borderId="15" xfId="0" applyFont="1" applyBorder="1"/>
    <xf numFmtId="0" fontId="7" fillId="0" borderId="6" xfId="0" applyFont="1" applyBorder="1"/>
    <xf numFmtId="0" fontId="7" fillId="0" borderId="10" xfId="0" applyFont="1" applyBorder="1"/>
    <xf numFmtId="0" fontId="1" fillId="6" borderId="55" xfId="0" applyFont="1" applyFill="1" applyBorder="1" applyAlignment="1" applyProtection="1">
      <alignment horizontal="left" vertical="center" wrapText="1"/>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8" fontId="11" fillId="8" borderId="58" xfId="0" applyNumberFormat="1" applyFont="1" applyFill="1" applyBorder="1" applyAlignment="1">
      <alignment horizontal="center" vertical="center"/>
    </xf>
    <xf numFmtId="168" fontId="11" fillId="8" borderId="59" xfId="0" applyNumberFormat="1" applyFont="1" applyFill="1" applyBorder="1" applyAlignment="1">
      <alignment horizontal="center" vertical="center"/>
    </xf>
    <xf numFmtId="168" fontId="11" fillId="8" borderId="63" xfId="0" applyNumberFormat="1" applyFont="1" applyFill="1" applyBorder="1" applyAlignment="1">
      <alignment horizontal="center" vertical="center"/>
    </xf>
    <xf numFmtId="8" fontId="19" fillId="10" borderId="64" xfId="0" applyNumberFormat="1" applyFont="1" applyFill="1" applyBorder="1" applyAlignment="1">
      <alignment horizontal="center" vertical="center"/>
    </xf>
    <xf numFmtId="8" fontId="19" fillId="10" borderId="65" xfId="0" applyNumberFormat="1" applyFont="1" applyFill="1" applyBorder="1" applyAlignment="1">
      <alignment horizontal="center" vertical="center"/>
    </xf>
    <xf numFmtId="8" fontId="19" fillId="10" borderId="66" xfId="0" applyNumberFormat="1" applyFont="1" applyFill="1" applyBorder="1" applyAlignment="1">
      <alignment horizontal="center" vertical="center"/>
    </xf>
    <xf numFmtId="0" fontId="5" fillId="11" borderId="68" xfId="0" applyFont="1" applyFill="1" applyBorder="1" applyAlignment="1">
      <alignment horizontal="center" vertical="center"/>
    </xf>
    <xf numFmtId="0" fontId="5" fillId="11" borderId="25" xfId="0" applyFont="1" applyFill="1" applyBorder="1" applyAlignment="1">
      <alignment horizontal="center" vertical="center"/>
    </xf>
    <xf numFmtId="0" fontId="5" fillId="11" borderId="69" xfId="0" applyFont="1" applyFill="1" applyBorder="1" applyAlignment="1">
      <alignment horizontal="center" vertical="center"/>
    </xf>
    <xf numFmtId="0" fontId="5" fillId="11" borderId="27" xfId="0" applyFont="1" applyFill="1" applyBorder="1" applyAlignment="1">
      <alignment horizontal="center" vertical="center"/>
    </xf>
    <xf numFmtId="0" fontId="5" fillId="11" borderId="28" xfId="0" applyFont="1" applyFill="1" applyBorder="1" applyAlignment="1">
      <alignment horizontal="center" vertical="center"/>
    </xf>
    <xf numFmtId="0" fontId="5" fillId="11" borderId="29"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36" xfId="0" applyFont="1" applyFill="1" applyBorder="1" applyAlignment="1">
      <alignment horizontal="center" vertical="center"/>
    </xf>
    <xf numFmtId="0" fontId="5" fillId="10" borderId="37" xfId="0" applyFont="1" applyFill="1" applyBorder="1" applyAlignment="1">
      <alignment horizontal="center" vertical="center"/>
    </xf>
    <xf numFmtId="0" fontId="14" fillId="11" borderId="27" xfId="0" applyFont="1" applyFill="1" applyBorder="1" applyAlignment="1">
      <alignment horizontal="center"/>
    </xf>
    <xf numFmtId="0" fontId="14" fillId="11" borderId="28" xfId="0" applyFont="1" applyFill="1" applyBorder="1" applyAlignment="1">
      <alignment horizontal="center"/>
    </xf>
    <xf numFmtId="0" fontId="14" fillId="11" borderId="29" xfId="0" applyFont="1" applyFill="1" applyBorder="1" applyAlignment="1">
      <alignment horizontal="center"/>
    </xf>
    <xf numFmtId="0" fontId="14" fillId="11" borderId="32" xfId="0" applyFont="1" applyFill="1" applyBorder="1" applyAlignment="1">
      <alignment horizontal="center"/>
    </xf>
    <xf numFmtId="0" fontId="14" fillId="11" borderId="33" xfId="0" applyFont="1" applyFill="1" applyBorder="1" applyAlignment="1">
      <alignment horizontal="center"/>
    </xf>
    <xf numFmtId="0" fontId="14" fillId="11" borderId="34" xfId="0" applyFont="1" applyFill="1" applyBorder="1" applyAlignment="1">
      <alignment horizontal="center"/>
    </xf>
    <xf numFmtId="0" fontId="17" fillId="6" borderId="35"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17" fillId="6" borderId="37" xfId="0" applyFont="1" applyFill="1" applyBorder="1" applyAlignment="1">
      <alignment horizontal="center" vertical="center" wrapText="1"/>
    </xf>
    <xf numFmtId="0" fontId="21" fillId="11" borderId="35" xfId="0" applyFont="1" applyFill="1" applyBorder="1" applyAlignment="1">
      <alignment horizontal="center" vertical="center" wrapText="1"/>
    </xf>
    <xf numFmtId="0" fontId="21" fillId="11" borderId="36"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20" fillId="12" borderId="35"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5" fillId="2" borderId="28"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6" fillId="6" borderId="16" xfId="0" applyFont="1" applyFill="1" applyBorder="1" applyAlignment="1">
      <alignment horizontal="left" vertical="top"/>
    </xf>
    <xf numFmtId="0" fontId="16" fillId="6" borderId="18" xfId="0" applyFont="1" applyFill="1" applyBorder="1" applyAlignment="1">
      <alignment horizontal="left" vertical="top"/>
    </xf>
    <xf numFmtId="0" fontId="14" fillId="6" borderId="21" xfId="0" applyFont="1" applyFill="1" applyBorder="1" applyAlignment="1">
      <alignment horizontal="left" vertical="top" wrapText="1"/>
    </xf>
    <xf numFmtId="0" fontId="14" fillId="6" borderId="23" xfId="0" applyFont="1" applyFill="1" applyBorder="1" applyAlignment="1">
      <alignment horizontal="left" vertical="top" wrapText="1"/>
    </xf>
    <xf numFmtId="0" fontId="3" fillId="0" borderId="0" xfId="0" applyFont="1" applyAlignment="1">
      <alignment horizontal="center" wrapText="1"/>
    </xf>
    <xf numFmtId="0" fontId="3" fillId="0" borderId="0" xfId="0" applyFont="1" applyAlignment="1">
      <alignment horizontal="right"/>
    </xf>
    <xf numFmtId="0" fontId="10" fillId="0" borderId="0" xfId="0" applyFont="1" applyAlignment="1">
      <alignment horizontal="center"/>
    </xf>
    <xf numFmtId="0" fontId="6" fillId="0" borderId="0" xfId="0" applyFont="1" applyAlignment="1">
      <alignment horizontal="right"/>
    </xf>
    <xf numFmtId="0" fontId="8" fillId="2" borderId="0" xfId="0" applyFont="1" applyFill="1" applyAlignment="1">
      <alignment horizontal="center" vertical="center"/>
    </xf>
    <xf numFmtId="0" fontId="3" fillId="2" borderId="0" xfId="0" applyFont="1" applyFill="1" applyAlignment="1">
      <alignment horizontal="center"/>
    </xf>
    <xf numFmtId="0" fontId="8" fillId="2" borderId="4" xfId="0" applyFont="1" applyFill="1" applyBorder="1" applyAlignment="1">
      <alignment horizontal="center"/>
    </xf>
    <xf numFmtId="0" fontId="7" fillId="0" borderId="8" xfId="0" applyFont="1" applyBorder="1"/>
    <xf numFmtId="0" fontId="8" fillId="2" borderId="0" xfId="0" applyFont="1" applyFill="1" applyAlignment="1">
      <alignment horizontal="center"/>
    </xf>
    <xf numFmtId="0" fontId="8"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xf>
    <xf numFmtId="0" fontId="12" fillId="0" borderId="7" xfId="0" applyFont="1" applyBorder="1" applyAlignment="1">
      <alignment horizontal="center"/>
    </xf>
    <xf numFmtId="0" fontId="7" fillId="0" borderId="1" xfId="0" applyFont="1" applyBorder="1"/>
    <xf numFmtId="0" fontId="7" fillId="0" borderId="11" xfId="0" applyFont="1" applyBorder="1"/>
    <xf numFmtId="0" fontId="5" fillId="0" borderId="7" xfId="0" applyFont="1" applyBorder="1" applyAlignment="1">
      <alignment horizontal="center" vertical="center"/>
    </xf>
    <xf numFmtId="0" fontId="12" fillId="0" borderId="7" xfId="0" applyFont="1" applyBorder="1" applyAlignment="1">
      <alignment horizontal="center" vertical="center"/>
    </xf>
    <xf numFmtId="0" fontId="10" fillId="0" borderId="7" xfId="0" applyFont="1" applyBorder="1" applyAlignment="1">
      <alignment horizontal="center" vertical="center"/>
    </xf>
    <xf numFmtId="0" fontId="4" fillId="0" borderId="0" xfId="0" applyFont="1"/>
    <xf numFmtId="0" fontId="5" fillId="4" borderId="7" xfId="0" applyFont="1" applyFill="1" applyBorder="1" applyAlignment="1">
      <alignment horizontal="center" vertical="center"/>
    </xf>
    <xf numFmtId="0" fontId="5" fillId="0" borderId="7" xfId="0" applyFont="1" applyBorder="1" applyAlignment="1">
      <alignment horizontal="center" vertical="center" wrapText="1"/>
    </xf>
    <xf numFmtId="0" fontId="10" fillId="0" borderId="7" xfId="0" applyFont="1" applyBorder="1" applyAlignment="1">
      <alignment horizontal="center"/>
    </xf>
  </cellXfs>
  <cellStyles count="3">
    <cellStyle name="Moeda" xfId="1" builtinId="4"/>
    <cellStyle name="Normal" xfId="0" builtinId="0"/>
    <cellStyle name="Porcentagem" xfId="2" builtinId="5"/>
  </cellStyles>
  <dxfs count="29">
    <dxf>
      <font>
        <b val="0"/>
        <i val="0"/>
        <strike val="0"/>
        <condense val="0"/>
        <extend val="0"/>
        <outline val="0"/>
        <shadow val="0"/>
        <u val="none"/>
        <vertAlign val="baseline"/>
        <sz val="10"/>
        <color theme="1"/>
        <name val="Arial"/>
        <family val="2"/>
        <scheme val="minor"/>
      </font>
      <numFmt numFmtId="168" formatCode="&quot;R$&quot;\ #,##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numFmt numFmtId="164" formatCode="[$R$ -416]#,##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numFmt numFmtId="164" formatCode="[$R$ -416]#,##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minor"/>
      </font>
      <alignment horizontal="center" vertical="bottom" textRotation="0" wrapText="0" indent="0" justifyLastLine="0" shrinkToFit="0" readingOrder="0"/>
      <protection locked="0" hidden="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9525</xdr:rowOff>
    </xdr:from>
    <xdr:ext cx="904875" cy="904875"/>
    <xdr:pic>
      <xdr:nvPicPr>
        <xdr:cNvPr id="2" name="image2.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3825" y="9525"/>
          <a:ext cx="904875" cy="904875"/>
        </a:xfrm>
        <a:prstGeom prst="rect">
          <a:avLst/>
        </a:prstGeom>
        <a:noFill/>
      </xdr:spPr>
    </xdr:pic>
    <xdr:clientData fLocksWithSheet="0"/>
  </xdr:oneCellAnchor>
  <xdr:oneCellAnchor>
    <xdr:from>
      <xdr:col>1</xdr:col>
      <xdr:colOff>161925</xdr:colOff>
      <xdr:row>0</xdr:row>
      <xdr:rowOff>95250</xdr:rowOff>
    </xdr:from>
    <xdr:ext cx="1609725" cy="847725"/>
    <xdr:pic>
      <xdr:nvPicPr>
        <xdr:cNvPr id="3" name="image1.png" title="Imagem">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000125" y="95250"/>
          <a:ext cx="1609725" cy="847725"/>
        </a:xfrm>
        <a:prstGeom prst="rect">
          <a:avLst/>
        </a:prstGeom>
        <a:noFill/>
      </xdr:spPr>
    </xdr:pic>
    <xdr:clientData fLocksWithSheet="0"/>
  </xdr:oneCellAnchor>
  <xdr:twoCellAnchor>
    <xdr:from>
      <xdr:col>0</xdr:col>
      <xdr:colOff>304800</xdr:colOff>
      <xdr:row>33</xdr:row>
      <xdr:rowOff>71437</xdr:rowOff>
    </xdr:from>
    <xdr:to>
      <xdr:col>2</xdr:col>
      <xdr:colOff>276225</xdr:colOff>
      <xdr:row>36</xdr:row>
      <xdr:rowOff>195262</xdr:rowOff>
    </xdr:to>
    <xdr:sp macro="" textlink="">
      <xdr:nvSpPr>
        <xdr:cNvPr id="4" name="Retângulo 3">
          <a:extLst>
            <a:ext uri="{FF2B5EF4-FFF2-40B4-BE49-F238E27FC236}">
              <a16:creationId xmlns:a16="http://schemas.microsoft.com/office/drawing/2014/main" id="{00000000-0008-0000-0000-000004000000}"/>
            </a:ext>
          </a:extLst>
        </xdr:cNvPr>
        <xdr:cNvSpPr/>
      </xdr:nvSpPr>
      <xdr:spPr>
        <a:xfrm>
          <a:off x="304800"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Dados Gerais do Projeto</a:t>
          </a:r>
        </a:p>
      </xdr:txBody>
    </xdr:sp>
    <xdr:clientData/>
  </xdr:twoCellAnchor>
  <xdr:twoCellAnchor>
    <xdr:from>
      <xdr:col>2</xdr:col>
      <xdr:colOff>674370</xdr:colOff>
      <xdr:row>33</xdr:row>
      <xdr:rowOff>71437</xdr:rowOff>
    </xdr:from>
    <xdr:to>
      <xdr:col>3</xdr:col>
      <xdr:colOff>464820</xdr:colOff>
      <xdr:row>36</xdr:row>
      <xdr:rowOff>195262</xdr:rowOff>
    </xdr:to>
    <xdr:sp macro="" textlink="">
      <xdr:nvSpPr>
        <xdr:cNvPr id="5" name="Retângulo 4">
          <a:extLst>
            <a:ext uri="{FF2B5EF4-FFF2-40B4-BE49-F238E27FC236}">
              <a16:creationId xmlns:a16="http://schemas.microsoft.com/office/drawing/2014/main" id="{00000000-0008-0000-0000-000005000000}"/>
            </a:ext>
          </a:extLst>
        </xdr:cNvPr>
        <xdr:cNvSpPr/>
      </xdr:nvSpPr>
      <xdr:spPr>
        <a:xfrm>
          <a:off x="2093595"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Empresa</a:t>
          </a:r>
          <a:r>
            <a:rPr lang="pt-BR" sz="1100" baseline="0"/>
            <a:t> Parceira</a:t>
          </a:r>
          <a:endParaRPr lang="pt-BR" sz="1100"/>
        </a:p>
      </xdr:txBody>
    </xdr:sp>
    <xdr:clientData/>
  </xdr:twoCellAnchor>
  <xdr:twoCellAnchor>
    <xdr:from>
      <xdr:col>3</xdr:col>
      <xdr:colOff>862965</xdr:colOff>
      <xdr:row>33</xdr:row>
      <xdr:rowOff>71437</xdr:rowOff>
    </xdr:from>
    <xdr:to>
      <xdr:col>4</xdr:col>
      <xdr:colOff>872490</xdr:colOff>
      <xdr:row>36</xdr:row>
      <xdr:rowOff>195262</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3882390"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Macroentregas</a:t>
          </a:r>
        </a:p>
      </xdr:txBody>
    </xdr:sp>
    <xdr:clientData/>
  </xdr:twoCellAnchor>
  <xdr:twoCellAnchor>
    <xdr:from>
      <xdr:col>4</xdr:col>
      <xdr:colOff>1270635</xdr:colOff>
      <xdr:row>33</xdr:row>
      <xdr:rowOff>71437</xdr:rowOff>
    </xdr:from>
    <xdr:to>
      <xdr:col>5</xdr:col>
      <xdr:colOff>1280160</xdr:colOff>
      <xdr:row>36</xdr:row>
      <xdr:rowOff>195262</xdr:rowOff>
    </xdr:to>
    <xdr:sp macro="" textlink="">
      <xdr:nvSpPr>
        <xdr:cNvPr id="7" name="Retângulo 6">
          <a:extLst>
            <a:ext uri="{FF2B5EF4-FFF2-40B4-BE49-F238E27FC236}">
              <a16:creationId xmlns:a16="http://schemas.microsoft.com/office/drawing/2014/main" id="{00000000-0008-0000-0000-000007000000}"/>
            </a:ext>
          </a:extLst>
        </xdr:cNvPr>
        <xdr:cNvSpPr/>
      </xdr:nvSpPr>
      <xdr:spPr>
        <a:xfrm>
          <a:off x="5671185"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Custos do</a:t>
          </a:r>
          <a:r>
            <a:rPr lang="pt-BR" sz="1100" baseline="0"/>
            <a:t> Plano de Trabalho</a:t>
          </a:r>
          <a:endParaRPr lang="pt-BR" sz="1100"/>
        </a:p>
      </xdr:txBody>
    </xdr:sp>
    <xdr:clientData/>
  </xdr:twoCellAnchor>
  <xdr:twoCellAnchor>
    <xdr:from>
      <xdr:col>6</xdr:col>
      <xdr:colOff>297180</xdr:colOff>
      <xdr:row>33</xdr:row>
      <xdr:rowOff>71437</xdr:rowOff>
    </xdr:from>
    <xdr:to>
      <xdr:col>7</xdr:col>
      <xdr:colOff>306705</xdr:colOff>
      <xdr:row>36</xdr:row>
      <xdr:rowOff>195262</xdr:rowOff>
    </xdr:to>
    <xdr:sp macro="" textlink="">
      <xdr:nvSpPr>
        <xdr:cNvPr id="8" name="Retângulo 7">
          <a:extLst>
            <a:ext uri="{FF2B5EF4-FFF2-40B4-BE49-F238E27FC236}">
              <a16:creationId xmlns:a16="http://schemas.microsoft.com/office/drawing/2014/main" id="{00000000-0008-0000-0000-000008000000}"/>
            </a:ext>
          </a:extLst>
        </xdr:cNvPr>
        <xdr:cNvSpPr/>
      </xdr:nvSpPr>
      <xdr:spPr>
        <a:xfrm>
          <a:off x="7459980"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Contrapartidas</a:t>
          </a:r>
          <a:r>
            <a:rPr lang="pt-BR" sz="1100" baseline="0"/>
            <a:t> Econômicas</a:t>
          </a:r>
          <a:endParaRPr lang="pt-BR" sz="1100"/>
        </a:p>
      </xdr:txBody>
    </xdr:sp>
    <xdr:clientData/>
  </xdr:twoCellAnchor>
  <xdr:twoCellAnchor>
    <xdr:from>
      <xdr:col>2</xdr:col>
      <xdr:colOff>476250</xdr:colOff>
      <xdr:row>40</xdr:row>
      <xdr:rowOff>4763</xdr:rowOff>
    </xdr:from>
    <xdr:to>
      <xdr:col>3</xdr:col>
      <xdr:colOff>266700</xdr:colOff>
      <xdr:row>43</xdr:row>
      <xdr:rowOff>128588</xdr:rowOff>
    </xdr:to>
    <xdr:sp macro="" textlink="">
      <xdr:nvSpPr>
        <xdr:cNvPr id="9" name="Retângulo 8">
          <a:extLst>
            <a:ext uri="{FF2B5EF4-FFF2-40B4-BE49-F238E27FC236}">
              <a16:creationId xmlns:a16="http://schemas.microsoft.com/office/drawing/2014/main" id="{00000000-0008-0000-0000-000009000000}"/>
            </a:ext>
          </a:extLst>
        </xdr:cNvPr>
        <xdr:cNvSpPr/>
      </xdr:nvSpPr>
      <xdr:spPr>
        <a:xfrm>
          <a:off x="1895475" y="9063038"/>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Negociação</a:t>
          </a:r>
        </a:p>
      </xdr:txBody>
    </xdr:sp>
    <xdr:clientData/>
  </xdr:twoCellAnchor>
  <xdr:twoCellAnchor>
    <xdr:from>
      <xdr:col>5</xdr:col>
      <xdr:colOff>142875</xdr:colOff>
      <xdr:row>40</xdr:row>
      <xdr:rowOff>4763</xdr:rowOff>
    </xdr:from>
    <xdr:to>
      <xdr:col>6</xdr:col>
      <xdr:colOff>152400</xdr:colOff>
      <xdr:row>43</xdr:row>
      <xdr:rowOff>128588</xdr:rowOff>
    </xdr:to>
    <xdr:sp macro="" textlink="">
      <xdr:nvSpPr>
        <xdr:cNvPr id="10" name="Retângulo 9">
          <a:extLst>
            <a:ext uri="{FF2B5EF4-FFF2-40B4-BE49-F238E27FC236}">
              <a16:creationId xmlns:a16="http://schemas.microsoft.com/office/drawing/2014/main" id="{00000000-0008-0000-0000-00000A000000}"/>
            </a:ext>
          </a:extLst>
        </xdr:cNvPr>
        <xdr:cNvSpPr/>
      </xdr:nvSpPr>
      <xdr:spPr>
        <a:xfrm>
          <a:off x="5924550" y="9063038"/>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Revisão Final e Envio</a:t>
          </a:r>
        </a:p>
      </xdr:txBody>
    </xdr:sp>
    <xdr:clientData/>
  </xdr:twoCellAnchor>
  <xdr:twoCellAnchor>
    <xdr:from>
      <xdr:col>7</xdr:col>
      <xdr:colOff>704850</xdr:colOff>
      <xdr:row>33</xdr:row>
      <xdr:rowOff>71437</xdr:rowOff>
    </xdr:from>
    <xdr:to>
      <xdr:col>8</xdr:col>
      <xdr:colOff>647700</xdr:colOff>
      <xdr:row>36</xdr:row>
      <xdr:rowOff>195262</xdr:rowOff>
    </xdr:to>
    <xdr:sp macro="" textlink="">
      <xdr:nvSpPr>
        <xdr:cNvPr id="11" name="Retângulo 10">
          <a:extLst>
            <a:ext uri="{FF2B5EF4-FFF2-40B4-BE49-F238E27FC236}">
              <a16:creationId xmlns:a16="http://schemas.microsoft.com/office/drawing/2014/main" id="{00000000-0008-0000-0000-00000B000000}"/>
            </a:ext>
          </a:extLst>
        </xdr:cNvPr>
        <xdr:cNvSpPr/>
      </xdr:nvSpPr>
      <xdr:spPr>
        <a:xfrm>
          <a:off x="9248775" y="7729537"/>
          <a:ext cx="13906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Equipamentos</a:t>
          </a:r>
        </a:p>
      </xdr:txBody>
    </xdr:sp>
    <xdr:clientData/>
  </xdr:twoCellAnchor>
  <xdr:twoCellAnchor>
    <xdr:from>
      <xdr:col>3</xdr:col>
      <xdr:colOff>661987</xdr:colOff>
      <xdr:row>39</xdr:row>
      <xdr:rowOff>142875</xdr:rowOff>
    </xdr:from>
    <xdr:to>
      <xdr:col>4</xdr:col>
      <xdr:colOff>1128712</xdr:colOff>
      <xdr:row>43</xdr:row>
      <xdr:rowOff>190501</xdr:rowOff>
    </xdr:to>
    <xdr:sp macro="" textlink="">
      <xdr:nvSpPr>
        <xdr:cNvPr id="12" name="Fluxograma: Decisão 11">
          <a:extLst>
            <a:ext uri="{FF2B5EF4-FFF2-40B4-BE49-F238E27FC236}">
              <a16:creationId xmlns:a16="http://schemas.microsoft.com/office/drawing/2014/main" id="{00000000-0008-0000-0000-00000C000000}"/>
            </a:ext>
          </a:extLst>
        </xdr:cNvPr>
        <xdr:cNvSpPr/>
      </xdr:nvSpPr>
      <xdr:spPr>
        <a:xfrm>
          <a:off x="3681412" y="9001125"/>
          <a:ext cx="1847850" cy="847726"/>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Restrições</a:t>
          </a:r>
          <a:r>
            <a:rPr lang="pt-BR" sz="1100" baseline="0"/>
            <a:t> EMBRAPII Atendidas?</a:t>
          </a:r>
          <a:endParaRPr lang="pt-BR" sz="1100"/>
        </a:p>
      </xdr:txBody>
    </xdr:sp>
    <xdr:clientData/>
  </xdr:twoCellAnchor>
  <xdr:twoCellAnchor>
    <xdr:from>
      <xdr:col>2</xdr:col>
      <xdr:colOff>276225</xdr:colOff>
      <xdr:row>35</xdr:row>
      <xdr:rowOff>33337</xdr:rowOff>
    </xdr:from>
    <xdr:to>
      <xdr:col>2</xdr:col>
      <xdr:colOff>674370</xdr:colOff>
      <xdr:row>35</xdr:row>
      <xdr:rowOff>33337</xdr:rowOff>
    </xdr:to>
    <xdr:cxnSp macro="">
      <xdr:nvCxnSpPr>
        <xdr:cNvPr id="14" name="Conector de Seta Reta 13">
          <a:extLst>
            <a:ext uri="{FF2B5EF4-FFF2-40B4-BE49-F238E27FC236}">
              <a16:creationId xmlns:a16="http://schemas.microsoft.com/office/drawing/2014/main" id="{00000000-0008-0000-0000-00000E000000}"/>
            </a:ext>
          </a:extLst>
        </xdr:cNvPr>
        <xdr:cNvCxnSpPr>
          <a:stCxn id="4" idx="3"/>
          <a:endCxn id="5" idx="1"/>
        </xdr:cNvCxnSpPr>
      </xdr:nvCxnSpPr>
      <xdr:spPr>
        <a:xfrm>
          <a:off x="1695450" y="8091487"/>
          <a:ext cx="398145"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464820</xdr:colOff>
      <xdr:row>35</xdr:row>
      <xdr:rowOff>33337</xdr:rowOff>
    </xdr:from>
    <xdr:to>
      <xdr:col>3</xdr:col>
      <xdr:colOff>862965</xdr:colOff>
      <xdr:row>35</xdr:row>
      <xdr:rowOff>33337</xdr:rowOff>
    </xdr:to>
    <xdr:cxnSp macro="">
      <xdr:nvCxnSpPr>
        <xdr:cNvPr id="16" name="Conector de Seta Reta 15">
          <a:extLst>
            <a:ext uri="{FF2B5EF4-FFF2-40B4-BE49-F238E27FC236}">
              <a16:creationId xmlns:a16="http://schemas.microsoft.com/office/drawing/2014/main" id="{00000000-0008-0000-0000-000010000000}"/>
            </a:ext>
          </a:extLst>
        </xdr:cNvPr>
        <xdr:cNvCxnSpPr>
          <a:stCxn id="5" idx="3"/>
          <a:endCxn id="6" idx="1"/>
        </xdr:cNvCxnSpPr>
      </xdr:nvCxnSpPr>
      <xdr:spPr>
        <a:xfrm>
          <a:off x="3484245" y="8091487"/>
          <a:ext cx="398145"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872490</xdr:colOff>
      <xdr:row>35</xdr:row>
      <xdr:rowOff>33337</xdr:rowOff>
    </xdr:from>
    <xdr:to>
      <xdr:col>4</xdr:col>
      <xdr:colOff>1270635</xdr:colOff>
      <xdr:row>35</xdr:row>
      <xdr:rowOff>33337</xdr:rowOff>
    </xdr:to>
    <xdr:cxnSp macro="">
      <xdr:nvCxnSpPr>
        <xdr:cNvPr id="18" name="Conector de Seta Reta 17">
          <a:extLst>
            <a:ext uri="{FF2B5EF4-FFF2-40B4-BE49-F238E27FC236}">
              <a16:creationId xmlns:a16="http://schemas.microsoft.com/office/drawing/2014/main" id="{00000000-0008-0000-0000-000012000000}"/>
            </a:ext>
          </a:extLst>
        </xdr:cNvPr>
        <xdr:cNvCxnSpPr>
          <a:stCxn id="6" idx="3"/>
          <a:endCxn id="7" idx="1"/>
        </xdr:cNvCxnSpPr>
      </xdr:nvCxnSpPr>
      <xdr:spPr>
        <a:xfrm>
          <a:off x="5273040" y="8091487"/>
          <a:ext cx="398145"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1280160</xdr:colOff>
      <xdr:row>35</xdr:row>
      <xdr:rowOff>33337</xdr:rowOff>
    </xdr:from>
    <xdr:to>
      <xdr:col>6</xdr:col>
      <xdr:colOff>297180</xdr:colOff>
      <xdr:row>35</xdr:row>
      <xdr:rowOff>33337</xdr:rowOff>
    </xdr:to>
    <xdr:cxnSp macro="">
      <xdr:nvCxnSpPr>
        <xdr:cNvPr id="20" name="Conector de Seta Reta 19">
          <a:extLst>
            <a:ext uri="{FF2B5EF4-FFF2-40B4-BE49-F238E27FC236}">
              <a16:creationId xmlns:a16="http://schemas.microsoft.com/office/drawing/2014/main" id="{00000000-0008-0000-0000-000014000000}"/>
            </a:ext>
          </a:extLst>
        </xdr:cNvPr>
        <xdr:cNvCxnSpPr>
          <a:stCxn id="7" idx="3"/>
          <a:endCxn id="8" idx="1"/>
        </xdr:cNvCxnSpPr>
      </xdr:nvCxnSpPr>
      <xdr:spPr>
        <a:xfrm>
          <a:off x="7061835" y="8091487"/>
          <a:ext cx="398145"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1171576</xdr:colOff>
      <xdr:row>36</xdr:row>
      <xdr:rowOff>195262</xdr:rowOff>
    </xdr:from>
    <xdr:to>
      <xdr:col>6</xdr:col>
      <xdr:colOff>992506</xdr:colOff>
      <xdr:row>40</xdr:row>
      <xdr:rowOff>4763</xdr:rowOff>
    </xdr:to>
    <xdr:cxnSp macro="">
      <xdr:nvCxnSpPr>
        <xdr:cNvPr id="22" name="Conector: Angulado 21">
          <a:extLst>
            <a:ext uri="{FF2B5EF4-FFF2-40B4-BE49-F238E27FC236}">
              <a16:creationId xmlns:a16="http://schemas.microsoft.com/office/drawing/2014/main" id="{00000000-0008-0000-0000-000016000000}"/>
            </a:ext>
          </a:extLst>
        </xdr:cNvPr>
        <xdr:cNvCxnSpPr>
          <a:stCxn id="8" idx="2"/>
          <a:endCxn id="9" idx="0"/>
        </xdr:cNvCxnSpPr>
      </xdr:nvCxnSpPr>
      <xdr:spPr>
        <a:xfrm rot="5400000">
          <a:off x="5068253" y="5975985"/>
          <a:ext cx="609601" cy="5564505"/>
        </a:xfrm>
        <a:prstGeom prst="bentConnector3">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266700</xdr:colOff>
      <xdr:row>41</xdr:row>
      <xdr:rowOff>166688</xdr:rowOff>
    </xdr:from>
    <xdr:to>
      <xdr:col>3</xdr:col>
      <xdr:colOff>661987</xdr:colOff>
      <xdr:row>41</xdr:row>
      <xdr:rowOff>166688</xdr:rowOff>
    </xdr:to>
    <xdr:cxnSp macro="">
      <xdr:nvCxnSpPr>
        <xdr:cNvPr id="24" name="Conector de Seta Reta 23">
          <a:extLst>
            <a:ext uri="{FF2B5EF4-FFF2-40B4-BE49-F238E27FC236}">
              <a16:creationId xmlns:a16="http://schemas.microsoft.com/office/drawing/2014/main" id="{00000000-0008-0000-0000-000018000000}"/>
            </a:ext>
          </a:extLst>
        </xdr:cNvPr>
        <xdr:cNvCxnSpPr>
          <a:stCxn id="9" idx="3"/>
          <a:endCxn id="12" idx="1"/>
        </xdr:cNvCxnSpPr>
      </xdr:nvCxnSpPr>
      <xdr:spPr>
        <a:xfrm>
          <a:off x="3286125" y="9424988"/>
          <a:ext cx="395287"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1128712</xdr:colOff>
      <xdr:row>41</xdr:row>
      <xdr:rowOff>166688</xdr:rowOff>
    </xdr:from>
    <xdr:to>
      <xdr:col>5</xdr:col>
      <xdr:colOff>142875</xdr:colOff>
      <xdr:row>41</xdr:row>
      <xdr:rowOff>166688</xdr:rowOff>
    </xdr:to>
    <xdr:cxnSp macro="">
      <xdr:nvCxnSpPr>
        <xdr:cNvPr id="26" name="Conector de Seta Reta 25">
          <a:extLst>
            <a:ext uri="{FF2B5EF4-FFF2-40B4-BE49-F238E27FC236}">
              <a16:creationId xmlns:a16="http://schemas.microsoft.com/office/drawing/2014/main" id="{00000000-0008-0000-0000-00001A000000}"/>
            </a:ext>
          </a:extLst>
        </xdr:cNvPr>
        <xdr:cNvCxnSpPr>
          <a:stCxn id="12" idx="3"/>
          <a:endCxn id="10" idx="1"/>
        </xdr:cNvCxnSpPr>
      </xdr:nvCxnSpPr>
      <xdr:spPr>
        <a:xfrm>
          <a:off x="5529262" y="9424988"/>
          <a:ext cx="395288"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1171575</xdr:colOff>
      <xdr:row>43</xdr:row>
      <xdr:rowOff>128589</xdr:rowOff>
    </xdr:from>
    <xdr:to>
      <xdr:col>4</xdr:col>
      <xdr:colOff>204787</xdr:colOff>
      <xdr:row>43</xdr:row>
      <xdr:rowOff>190502</xdr:rowOff>
    </xdr:to>
    <xdr:cxnSp macro="">
      <xdr:nvCxnSpPr>
        <xdr:cNvPr id="28" name="Conector: Angulado 27">
          <a:extLst>
            <a:ext uri="{FF2B5EF4-FFF2-40B4-BE49-F238E27FC236}">
              <a16:creationId xmlns:a16="http://schemas.microsoft.com/office/drawing/2014/main" id="{00000000-0008-0000-0000-00001C000000}"/>
            </a:ext>
          </a:extLst>
        </xdr:cNvPr>
        <xdr:cNvCxnSpPr>
          <a:stCxn id="12" idx="2"/>
          <a:endCxn id="9" idx="2"/>
        </xdr:cNvCxnSpPr>
      </xdr:nvCxnSpPr>
      <xdr:spPr>
        <a:xfrm rot="5400000" flipH="1">
          <a:off x="3567112" y="8810627"/>
          <a:ext cx="61913" cy="2014537"/>
        </a:xfrm>
        <a:prstGeom prst="bentConnector3">
          <a:avLst>
            <a:gd name="adj1" fmla="val -369228"/>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419100</xdr:colOff>
      <xdr:row>33</xdr:row>
      <xdr:rowOff>57150</xdr:rowOff>
    </xdr:from>
    <xdr:to>
      <xdr:col>7</xdr:col>
      <xdr:colOff>619125</xdr:colOff>
      <xdr:row>34</xdr:row>
      <xdr:rowOff>171450</xdr:rowOff>
    </xdr:to>
    <xdr:sp macro="" textlink="">
      <xdr:nvSpPr>
        <xdr:cNvPr id="29" name="Seta: para a Direita 28">
          <a:extLst>
            <a:ext uri="{FF2B5EF4-FFF2-40B4-BE49-F238E27FC236}">
              <a16:creationId xmlns:a16="http://schemas.microsoft.com/office/drawing/2014/main" id="{00000000-0008-0000-0000-00001D000000}"/>
            </a:ext>
          </a:extLst>
        </xdr:cNvPr>
        <xdr:cNvSpPr/>
      </xdr:nvSpPr>
      <xdr:spPr>
        <a:xfrm>
          <a:off x="8963025" y="7715250"/>
          <a:ext cx="200025" cy="314325"/>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409575</xdr:colOff>
      <xdr:row>35</xdr:row>
      <xdr:rowOff>76200</xdr:rowOff>
    </xdr:from>
    <xdr:to>
      <xdr:col>7</xdr:col>
      <xdr:colOff>609600</xdr:colOff>
      <xdr:row>36</xdr:row>
      <xdr:rowOff>190500</xdr:rowOff>
    </xdr:to>
    <xdr:sp macro="" textlink="">
      <xdr:nvSpPr>
        <xdr:cNvPr id="30" name="Seta: para a Direita 29">
          <a:extLst>
            <a:ext uri="{FF2B5EF4-FFF2-40B4-BE49-F238E27FC236}">
              <a16:creationId xmlns:a16="http://schemas.microsoft.com/office/drawing/2014/main" id="{00000000-0008-0000-0000-00001E000000}"/>
            </a:ext>
          </a:extLst>
        </xdr:cNvPr>
        <xdr:cNvSpPr/>
      </xdr:nvSpPr>
      <xdr:spPr>
        <a:xfrm rot="10800000">
          <a:off x="8953500" y="8134350"/>
          <a:ext cx="200025" cy="314325"/>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xdr:col>
      <xdr:colOff>390525</xdr:colOff>
      <xdr:row>0</xdr:row>
      <xdr:rowOff>0</xdr:rowOff>
    </xdr:from>
    <xdr:ext cx="904875" cy="904875"/>
    <xdr:pic>
      <xdr:nvPicPr>
        <xdr:cNvPr id="2" name="image2.png" title="Imagem">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1019175</xdr:colOff>
      <xdr:row>0</xdr:row>
      <xdr:rowOff>0</xdr:rowOff>
    </xdr:from>
    <xdr:ext cx="1609725" cy="847725"/>
    <xdr:pic>
      <xdr:nvPicPr>
        <xdr:cNvPr id="3" name="image1.png" title="Imagem">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4</xdr:col>
      <xdr:colOff>600075</xdr:colOff>
      <xdr:row>0</xdr:row>
      <xdr:rowOff>38100</xdr:rowOff>
    </xdr:from>
    <xdr:ext cx="904875" cy="904875"/>
    <xdr:pic>
      <xdr:nvPicPr>
        <xdr:cNvPr id="2" name="image2.png" title="Imagem">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1352550</xdr:colOff>
      <xdr:row>0</xdr:row>
      <xdr:rowOff>66675</xdr:rowOff>
    </xdr:from>
    <xdr:ext cx="1609725" cy="847725"/>
    <xdr:pic>
      <xdr:nvPicPr>
        <xdr:cNvPr id="3" name="image1.png" title="Imagem">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4</xdr:col>
      <xdr:colOff>361950</xdr:colOff>
      <xdr:row>0</xdr:row>
      <xdr:rowOff>9525</xdr:rowOff>
    </xdr:from>
    <xdr:ext cx="904875" cy="904875"/>
    <xdr:pic>
      <xdr:nvPicPr>
        <xdr:cNvPr id="2" name="image2.png" title="Imagem">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104775</xdr:colOff>
      <xdr:row>0</xdr:row>
      <xdr:rowOff>38100</xdr:rowOff>
    </xdr:from>
    <xdr:ext cx="1609725" cy="847725"/>
    <xdr:pic>
      <xdr:nvPicPr>
        <xdr:cNvPr id="3" name="image1.png" title="Imagem">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9525</xdr:rowOff>
    </xdr:from>
    <xdr:ext cx="904875" cy="904875"/>
    <xdr:pic>
      <xdr:nvPicPr>
        <xdr:cNvPr id="2" name="image2.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23825" y="9525"/>
          <a:ext cx="904875" cy="904875"/>
        </a:xfrm>
        <a:prstGeom prst="rect">
          <a:avLst/>
        </a:prstGeom>
        <a:noFill/>
      </xdr:spPr>
    </xdr:pic>
    <xdr:clientData fLocksWithSheet="0"/>
  </xdr:oneCellAnchor>
  <xdr:oneCellAnchor>
    <xdr:from>
      <xdr:col>1</xdr:col>
      <xdr:colOff>161925</xdr:colOff>
      <xdr:row>0</xdr:row>
      <xdr:rowOff>95250</xdr:rowOff>
    </xdr:from>
    <xdr:ext cx="1609725" cy="847725"/>
    <xdr:pic>
      <xdr:nvPicPr>
        <xdr:cNvPr id="3" name="image1.png" title="Imagem">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000125" y="95250"/>
          <a:ext cx="1609725" cy="847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119178</xdr:colOff>
      <xdr:row>0</xdr:row>
      <xdr:rowOff>51110</xdr:rowOff>
    </xdr:from>
    <xdr:ext cx="904875" cy="904875"/>
    <xdr:pic>
      <xdr:nvPicPr>
        <xdr:cNvPr id="2" name="image2.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19178" y="51110"/>
          <a:ext cx="904875" cy="904875"/>
        </a:xfrm>
        <a:prstGeom prst="rect">
          <a:avLst/>
        </a:prstGeom>
        <a:noFill/>
      </xdr:spPr>
    </xdr:pic>
    <xdr:clientData fLocksWithSheet="0"/>
  </xdr:oneCellAnchor>
  <xdr:oneCellAnchor>
    <xdr:from>
      <xdr:col>1</xdr:col>
      <xdr:colOff>250206</xdr:colOff>
      <xdr:row>0</xdr:row>
      <xdr:rowOff>109189</xdr:rowOff>
    </xdr:from>
    <xdr:ext cx="1609725" cy="847725"/>
    <xdr:pic>
      <xdr:nvPicPr>
        <xdr:cNvPr id="3" name="image1.png" title="Imagem">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858877" y="109189"/>
          <a:ext cx="1609725" cy="8477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244929</xdr:colOff>
      <xdr:row>0</xdr:row>
      <xdr:rowOff>40821</xdr:rowOff>
    </xdr:from>
    <xdr:ext cx="904875" cy="904875"/>
    <xdr:pic>
      <xdr:nvPicPr>
        <xdr:cNvPr id="4" name="image2.png" title="Imagem">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244929" y="40821"/>
          <a:ext cx="904875" cy="904875"/>
        </a:xfrm>
        <a:prstGeom prst="rect">
          <a:avLst/>
        </a:prstGeom>
        <a:noFill/>
      </xdr:spPr>
    </xdr:pic>
    <xdr:clientData fLocksWithSheet="0"/>
  </xdr:oneCellAnchor>
  <xdr:oneCellAnchor>
    <xdr:from>
      <xdr:col>0</xdr:col>
      <xdr:colOff>1121229</xdr:colOff>
      <xdr:row>0</xdr:row>
      <xdr:rowOff>126546</xdr:rowOff>
    </xdr:from>
    <xdr:ext cx="1609725" cy="847725"/>
    <xdr:pic>
      <xdr:nvPicPr>
        <xdr:cNvPr id="5" name="image1.png" title="Imagem">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2" cstate="print"/>
        <a:stretch>
          <a:fillRect/>
        </a:stretch>
      </xdr:blipFill>
      <xdr:spPr>
        <a:xfrm>
          <a:off x="1121229" y="126546"/>
          <a:ext cx="1609725" cy="8477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305921</xdr:colOff>
      <xdr:row>0</xdr:row>
      <xdr:rowOff>10646</xdr:rowOff>
    </xdr:from>
    <xdr:ext cx="904875" cy="904875"/>
    <xdr:pic>
      <xdr:nvPicPr>
        <xdr:cNvPr id="2" name="image2.png" title="Imagem">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305921" y="10646"/>
          <a:ext cx="904875" cy="904875"/>
        </a:xfrm>
        <a:prstGeom prst="rect">
          <a:avLst/>
        </a:prstGeom>
        <a:noFill/>
      </xdr:spPr>
    </xdr:pic>
    <xdr:clientData fLocksWithSheet="0"/>
  </xdr:oneCellAnchor>
  <xdr:oneCellAnchor>
    <xdr:from>
      <xdr:col>0</xdr:col>
      <xdr:colOff>1162610</xdr:colOff>
      <xdr:row>0</xdr:row>
      <xdr:rowOff>140073</xdr:rowOff>
    </xdr:from>
    <xdr:ext cx="1609725" cy="847725"/>
    <xdr:pic>
      <xdr:nvPicPr>
        <xdr:cNvPr id="3" name="image1.png" title="Imagem">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1162610" y="140073"/>
          <a:ext cx="1609725" cy="8477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233643</xdr:colOff>
      <xdr:row>0</xdr:row>
      <xdr:rowOff>15688</xdr:rowOff>
    </xdr:from>
    <xdr:ext cx="904875" cy="904875"/>
    <xdr:pic>
      <xdr:nvPicPr>
        <xdr:cNvPr id="2" name="image2.png" title="Imagem">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233643" y="15688"/>
          <a:ext cx="904875" cy="904875"/>
        </a:xfrm>
        <a:prstGeom prst="rect">
          <a:avLst/>
        </a:prstGeom>
        <a:noFill/>
      </xdr:spPr>
    </xdr:pic>
    <xdr:clientData fLocksWithSheet="0"/>
  </xdr:oneCellAnchor>
  <xdr:oneCellAnchor>
    <xdr:from>
      <xdr:col>0</xdr:col>
      <xdr:colOff>1164851</xdr:colOff>
      <xdr:row>0</xdr:row>
      <xdr:rowOff>100292</xdr:rowOff>
    </xdr:from>
    <xdr:ext cx="1609725" cy="847725"/>
    <xdr:pic>
      <xdr:nvPicPr>
        <xdr:cNvPr id="3" name="image1.png" title="Imagem">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1164851" y="100292"/>
          <a:ext cx="1609725" cy="84772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0</xdr:col>
          <xdr:colOff>220980</xdr:colOff>
          <xdr:row>30</xdr:row>
          <xdr:rowOff>152400</xdr:rowOff>
        </xdr:from>
        <xdr:to>
          <xdr:col>1</xdr:col>
          <xdr:colOff>1623060</xdr:colOff>
          <xdr:row>30</xdr:row>
          <xdr:rowOff>609600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pt-BR" sz="1000" b="0" i="0" u="none" strike="noStrike" baseline="0">
                  <a:solidFill>
                    <a:srgbClr val="000000"/>
                  </a:solidFill>
                  <a:latin typeface="Arial"/>
                  <a:cs typeface="Arial"/>
                </a:rPr>
                <a:t>Cadastrar Novo Equipamento</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0</xdr:rowOff>
    </xdr:from>
    <xdr:ext cx="904875" cy="904875"/>
    <xdr:pic>
      <xdr:nvPicPr>
        <xdr:cNvPr id="2" name="image2.png" title="Imagem">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14300" y="0"/>
          <a:ext cx="904875" cy="904875"/>
        </a:xfrm>
        <a:prstGeom prst="rect">
          <a:avLst/>
        </a:prstGeom>
        <a:noFill/>
      </xdr:spPr>
    </xdr:pic>
    <xdr:clientData fLocksWithSheet="0"/>
  </xdr:oneCellAnchor>
  <xdr:oneCellAnchor>
    <xdr:from>
      <xdr:col>0</xdr:col>
      <xdr:colOff>971550</xdr:colOff>
      <xdr:row>0</xdr:row>
      <xdr:rowOff>95250</xdr:rowOff>
    </xdr:from>
    <xdr:ext cx="1609725" cy="847725"/>
    <xdr:pic>
      <xdr:nvPicPr>
        <xdr:cNvPr id="3" name="image1.png" title="Imagem">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971550" y="95250"/>
          <a:ext cx="1609725" cy="8477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194374</xdr:colOff>
      <xdr:row>0</xdr:row>
      <xdr:rowOff>0</xdr:rowOff>
    </xdr:from>
    <xdr:ext cx="904875" cy="904875"/>
    <xdr:pic>
      <xdr:nvPicPr>
        <xdr:cNvPr id="2" name="image2.png" title="Imagem">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194374" y="0"/>
          <a:ext cx="904875" cy="904875"/>
        </a:xfrm>
        <a:prstGeom prst="rect">
          <a:avLst/>
        </a:prstGeom>
        <a:noFill/>
      </xdr:spPr>
    </xdr:pic>
    <xdr:clientData fLocksWithSheet="0"/>
  </xdr:oneCellAnchor>
  <xdr:oneCellAnchor>
    <xdr:from>
      <xdr:col>0</xdr:col>
      <xdr:colOff>1074595</xdr:colOff>
      <xdr:row>0</xdr:row>
      <xdr:rowOff>122655</xdr:rowOff>
    </xdr:from>
    <xdr:ext cx="1609725" cy="847725"/>
    <xdr:pic>
      <xdr:nvPicPr>
        <xdr:cNvPr id="3" name="image1.png" title="Imagem">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1074595" y="122655"/>
          <a:ext cx="1609725" cy="84772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9</xdr:col>
          <xdr:colOff>7620</xdr:colOff>
          <xdr:row>1</xdr:row>
          <xdr:rowOff>60960</xdr:rowOff>
        </xdr:from>
        <xdr:to>
          <xdr:col>9</xdr:col>
          <xdr:colOff>1257300</xdr:colOff>
          <xdr:row>3</xdr:row>
          <xdr:rowOff>106680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pt-BR" sz="1000" b="0" i="0" u="none" strike="noStrike" baseline="0">
                  <a:solidFill>
                    <a:srgbClr val="000000"/>
                  </a:solidFill>
                  <a:latin typeface="Arial"/>
                  <a:cs typeface="Arial"/>
                </a:rPr>
                <a:t>Volta para Contrapartida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3</xdr:col>
      <xdr:colOff>133350</xdr:colOff>
      <xdr:row>0</xdr:row>
      <xdr:rowOff>114300</xdr:rowOff>
    </xdr:from>
    <xdr:ext cx="904875" cy="904875"/>
    <xdr:pic>
      <xdr:nvPicPr>
        <xdr:cNvPr id="2" name="image2.png" title="Imagem">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971550</xdr:colOff>
      <xdr:row>0</xdr:row>
      <xdr:rowOff>142875</xdr:rowOff>
    </xdr:from>
    <xdr:ext cx="1609725" cy="847725"/>
    <xdr:pic>
      <xdr:nvPicPr>
        <xdr:cNvPr id="3" name="image1.png" title="Imagem">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104B9-1207-4CEE-BE8E-F54978C32656}" name="Tabela1" displayName="Tabela1" ref="A8:J142" totalsRowShown="0" headerRowDxfId="11" dataDxfId="10">
  <autoFilter ref="A8:J142" xr:uid="{AA3104B9-1207-4CEE-BE8E-F54978C32656}"/>
  <tableColumns count="10">
    <tableColumn id="2" xr3:uid="{D83A5DD5-1123-4F77-A4F9-73B3EDF2A8B8}" name="Patrimônio" dataDxfId="9"/>
    <tableColumn id="3" xr3:uid="{D2F43AD6-BF7F-4642-97F8-7DC893A80F67}" name="Equipamento" dataDxfId="8"/>
    <tableColumn id="4" xr3:uid="{1FBB13CD-2290-4C35-AE02-75838C05006B}" name="Custo da aquisição" dataDxfId="7"/>
    <tableColumn id="5" xr3:uid="{4543EA74-F20D-4DE6-B320-B7A6FF24860C}" name="Data da aquisição" dataDxfId="6"/>
    <tableColumn id="6" xr3:uid="{85D1208B-4658-4727-9BD4-468F198691A7}" name="Custo de utilização" dataDxfId="5"/>
    <tableColumn id="7" xr3:uid="{6C6B0262-8155-441A-AAEE-FDDBFE61A42F}" name="Calibração" dataDxfId="4"/>
    <tableColumn id="8" xr3:uid="{B27CF399-D433-4307-BB07-FB36E866ACA3}" name="Manutenção" dataDxfId="3"/>
    <tableColumn id="9" xr3:uid="{E1FCC08D-E718-4213-80F4-E372396C3CF8}" name="Conjunto?" dataDxfId="2"/>
    <tableColumn id="10" xr3:uid="{A651242E-007E-4CE1-8473-DE1B430F93D4}" name="Nome do Conjunto" dataDxfId="1"/>
    <tableColumn id="11" xr3:uid="{12D6E46B-ECFB-4DE3-877F-1511DC2260DA}" name="Custo HORA"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8.xml"/><Relationship Id="rId4"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5A0A3-44FE-4E52-97BB-C103F4446899}">
  <sheetPr codeName="Planilha7">
    <tabColor rgb="FF00B050"/>
    <outlinePr summaryBelow="0" summaryRight="0"/>
  </sheetPr>
  <dimension ref="A1:X49"/>
  <sheetViews>
    <sheetView tabSelected="1" zoomScaleNormal="100" workbookViewId="0">
      <selection activeCell="D15" sqref="D15:H15"/>
    </sheetView>
  </sheetViews>
  <sheetFormatPr defaultColWidth="0" defaultRowHeight="15.75" customHeight="1" zeroHeight="1" x14ac:dyDescent="0.25"/>
  <cols>
    <col min="1" max="1" width="12.5546875" style="84" customWidth="1"/>
    <col min="2" max="2" width="8.6640625" style="84" customWidth="1"/>
    <col min="3" max="3" width="24" style="84" customWidth="1"/>
    <col min="4" max="7" width="20.6640625" style="84" customWidth="1"/>
    <col min="8" max="8" width="21.6640625" style="84" customWidth="1"/>
    <col min="9" max="9" width="12.5546875" style="104" customWidth="1"/>
    <col min="10" max="15" width="12.5546875" style="104" hidden="1" customWidth="1"/>
    <col min="16" max="16384" width="12.5546875" style="84" hidden="1"/>
  </cols>
  <sheetData>
    <row r="1" spans="1:24" ht="15.75" customHeight="1" x14ac:dyDescent="0.25">
      <c r="A1" s="261"/>
      <c r="B1" s="262"/>
      <c r="C1" s="262"/>
      <c r="D1" s="262"/>
      <c r="E1" s="262"/>
      <c r="F1" s="262"/>
      <c r="G1" s="262"/>
      <c r="H1" s="263"/>
    </row>
    <row r="2" spans="1:24" ht="15.75" customHeight="1" x14ac:dyDescent="0.25">
      <c r="A2" s="264"/>
      <c r="B2" s="265"/>
      <c r="C2" s="265"/>
      <c r="D2" s="265"/>
      <c r="E2" s="265"/>
      <c r="F2" s="265"/>
      <c r="G2" s="265"/>
      <c r="H2" s="266"/>
    </row>
    <row r="3" spans="1:24" ht="15.75" customHeight="1" x14ac:dyDescent="0.25">
      <c r="A3" s="264"/>
      <c r="B3" s="265"/>
      <c r="C3" s="265"/>
      <c r="D3" s="265"/>
      <c r="E3" s="265"/>
      <c r="F3" s="265"/>
      <c r="G3" s="265"/>
      <c r="H3" s="266"/>
    </row>
    <row r="4" spans="1:24" ht="15.75" customHeight="1" x14ac:dyDescent="0.25">
      <c r="A4" s="264"/>
      <c r="B4" s="265"/>
      <c r="C4" s="265"/>
      <c r="D4" s="265"/>
      <c r="E4" s="265"/>
      <c r="F4" s="265"/>
      <c r="G4" s="265"/>
      <c r="H4" s="266"/>
    </row>
    <row r="5" spans="1:24" ht="13.8" thickBot="1" x14ac:dyDescent="0.3">
      <c r="A5" s="267"/>
      <c r="B5" s="268"/>
      <c r="C5" s="268"/>
      <c r="D5" s="268"/>
      <c r="E5" s="268"/>
      <c r="F5" s="268"/>
      <c r="G5" s="268"/>
      <c r="H5" s="269"/>
    </row>
    <row r="6" spans="1:24" ht="90" customHeight="1" thickBot="1" x14ac:dyDescent="0.3">
      <c r="A6" s="270" t="s">
        <v>679</v>
      </c>
      <c r="B6" s="271"/>
      <c r="C6" s="271"/>
      <c r="D6" s="271"/>
      <c r="E6" s="271"/>
      <c r="F6" s="271"/>
      <c r="G6" s="271"/>
      <c r="H6" s="272"/>
    </row>
    <row r="7" spans="1:24" s="104" customFormat="1" ht="13.8" thickBot="1" x14ac:dyDescent="0.3">
      <c r="A7" s="253"/>
      <c r="B7" s="254"/>
      <c r="C7" s="254"/>
      <c r="D7" s="254"/>
      <c r="E7" s="254"/>
      <c r="F7" s="254"/>
      <c r="G7" s="254"/>
      <c r="H7" s="255"/>
      <c r="P7" s="84"/>
      <c r="Q7" s="84"/>
      <c r="R7" s="84"/>
      <c r="S7" s="84"/>
      <c r="T7" s="84"/>
      <c r="U7" s="84"/>
      <c r="V7" s="84"/>
      <c r="W7" s="84"/>
      <c r="X7" s="84"/>
    </row>
    <row r="8" spans="1:24" s="104" customFormat="1" ht="22.5" customHeight="1" x14ac:dyDescent="0.25">
      <c r="A8" s="273" t="s">
        <v>675</v>
      </c>
      <c r="B8" s="274"/>
      <c r="C8" s="274"/>
      <c r="D8" s="274"/>
      <c r="E8" s="274"/>
      <c r="F8" s="274"/>
      <c r="G8" s="274"/>
      <c r="H8" s="275"/>
      <c r="P8" s="84"/>
      <c r="Q8" s="84"/>
      <c r="R8" s="84"/>
      <c r="S8" s="84"/>
      <c r="T8" s="84"/>
      <c r="U8" s="84"/>
      <c r="V8" s="84"/>
      <c r="W8" s="84"/>
      <c r="X8" s="84"/>
    </row>
    <row r="9" spans="1:24" s="104" customFormat="1" ht="30.75" customHeight="1" x14ac:dyDescent="0.25">
      <c r="A9" s="256" t="s">
        <v>676</v>
      </c>
      <c r="B9" s="257"/>
      <c r="C9" s="257"/>
      <c r="D9" s="276" t="s">
        <v>677</v>
      </c>
      <c r="E9" s="277"/>
      <c r="F9" s="277"/>
      <c r="G9" s="277"/>
      <c r="H9" s="278"/>
      <c r="P9" s="84"/>
      <c r="Q9" s="84"/>
      <c r="R9" s="84"/>
      <c r="S9" s="84"/>
      <c r="T9" s="84"/>
      <c r="U9" s="84"/>
      <c r="V9" s="84"/>
      <c r="W9" s="84"/>
      <c r="X9" s="84"/>
    </row>
    <row r="10" spans="1:24" s="104" customFormat="1" ht="56.25" customHeight="1" x14ac:dyDescent="0.25">
      <c r="A10" s="256" t="s">
        <v>678</v>
      </c>
      <c r="B10" s="257"/>
      <c r="C10" s="257"/>
      <c r="D10" s="258" t="s">
        <v>682</v>
      </c>
      <c r="E10" s="259"/>
      <c r="F10" s="259"/>
      <c r="G10" s="259"/>
      <c r="H10" s="260"/>
      <c r="P10" s="84"/>
      <c r="Q10" s="84"/>
      <c r="R10" s="84"/>
      <c r="S10" s="84"/>
      <c r="T10" s="84"/>
      <c r="U10" s="84"/>
      <c r="V10" s="84"/>
      <c r="W10" s="84"/>
      <c r="X10" s="84"/>
    </row>
    <row r="11" spans="1:24" s="104" customFormat="1" ht="56.25" customHeight="1" x14ac:dyDescent="0.25">
      <c r="A11" s="256" t="s">
        <v>171</v>
      </c>
      <c r="B11" s="257"/>
      <c r="C11" s="257"/>
      <c r="D11" s="258" t="s">
        <v>683</v>
      </c>
      <c r="E11" s="259"/>
      <c r="F11" s="259"/>
      <c r="G11" s="259"/>
      <c r="H11" s="260"/>
      <c r="P11" s="84"/>
      <c r="Q11" s="84"/>
      <c r="R11" s="84"/>
      <c r="S11" s="84"/>
      <c r="T11" s="84"/>
      <c r="U11" s="84"/>
      <c r="V11" s="84"/>
      <c r="W11" s="84"/>
      <c r="X11" s="84"/>
    </row>
    <row r="12" spans="1:24" s="104" customFormat="1" ht="30.75" customHeight="1" x14ac:dyDescent="0.25">
      <c r="A12" s="256" t="s">
        <v>680</v>
      </c>
      <c r="B12" s="257"/>
      <c r="C12" s="257"/>
      <c r="D12" s="258" t="s">
        <v>681</v>
      </c>
      <c r="E12" s="259"/>
      <c r="F12" s="259"/>
      <c r="G12" s="259"/>
      <c r="H12" s="260"/>
      <c r="P12" s="84"/>
      <c r="Q12" s="84"/>
      <c r="R12" s="84"/>
      <c r="S12" s="84"/>
      <c r="T12" s="84"/>
      <c r="U12" s="84"/>
      <c r="V12" s="84"/>
      <c r="W12" s="84"/>
      <c r="X12" s="84"/>
    </row>
    <row r="13" spans="1:24" s="104" customFormat="1" ht="30.75" customHeight="1" x14ac:dyDescent="0.25">
      <c r="A13" s="256" t="s">
        <v>684</v>
      </c>
      <c r="B13" s="257"/>
      <c r="C13" s="257"/>
      <c r="D13" s="258" t="s">
        <v>685</v>
      </c>
      <c r="E13" s="259"/>
      <c r="F13" s="259"/>
      <c r="G13" s="259"/>
      <c r="H13" s="260"/>
      <c r="P13" s="84"/>
      <c r="Q13" s="84"/>
      <c r="R13" s="84"/>
      <c r="S13" s="84"/>
      <c r="T13" s="84"/>
      <c r="U13" s="84"/>
      <c r="V13" s="84"/>
      <c r="W13" s="84"/>
      <c r="X13" s="84"/>
    </row>
    <row r="14" spans="1:24" s="104" customFormat="1" ht="54" customHeight="1" x14ac:dyDescent="0.25">
      <c r="A14" s="256" t="s">
        <v>686</v>
      </c>
      <c r="B14" s="257"/>
      <c r="C14" s="257"/>
      <c r="D14" s="258" t="s">
        <v>687</v>
      </c>
      <c r="E14" s="259"/>
      <c r="F14" s="259"/>
      <c r="G14" s="259"/>
      <c r="H14" s="260"/>
      <c r="P14" s="84"/>
      <c r="Q14" s="84"/>
      <c r="R14" s="84"/>
      <c r="S14" s="84"/>
      <c r="T14" s="84"/>
      <c r="U14" s="84"/>
      <c r="V14" s="84"/>
      <c r="W14" s="84"/>
      <c r="X14" s="84"/>
    </row>
    <row r="15" spans="1:24" s="104" customFormat="1" ht="78.75" customHeight="1" thickBot="1" x14ac:dyDescent="0.3">
      <c r="A15" s="282" t="s">
        <v>688</v>
      </c>
      <c r="B15" s="283"/>
      <c r="C15" s="283"/>
      <c r="D15" s="284" t="s">
        <v>689</v>
      </c>
      <c r="E15" s="285"/>
      <c r="F15" s="285"/>
      <c r="G15" s="285"/>
      <c r="H15" s="286"/>
      <c r="P15" s="84"/>
      <c r="Q15" s="84"/>
      <c r="R15" s="84"/>
      <c r="S15" s="84"/>
      <c r="T15" s="84"/>
      <c r="U15" s="84"/>
      <c r="V15" s="84"/>
      <c r="W15" s="84"/>
      <c r="X15" s="84"/>
    </row>
    <row r="16" spans="1:24" s="104" customFormat="1" ht="15.75" customHeight="1" thickBot="1" x14ac:dyDescent="0.3">
      <c r="P16" s="84"/>
      <c r="Q16" s="84"/>
      <c r="R16" s="84"/>
      <c r="S16" s="84"/>
      <c r="T16" s="84"/>
      <c r="U16" s="84"/>
      <c r="V16" s="84"/>
      <c r="W16" s="84"/>
      <c r="X16" s="84"/>
    </row>
    <row r="17" spans="1:24" s="104" customFormat="1" ht="15.75" hidden="1" customHeight="1" x14ac:dyDescent="0.25">
      <c r="P17" s="84"/>
      <c r="Q17" s="84"/>
      <c r="R17" s="84"/>
      <c r="S17" s="84"/>
      <c r="T17" s="84"/>
      <c r="U17" s="84"/>
      <c r="V17" s="84"/>
      <c r="W17" s="84"/>
      <c r="X17" s="84"/>
    </row>
    <row r="18" spans="1:24" s="104" customFormat="1" ht="15.75" hidden="1" customHeight="1" x14ac:dyDescent="0.25">
      <c r="P18" s="84"/>
      <c r="Q18" s="84"/>
      <c r="R18" s="84"/>
      <c r="S18" s="84"/>
      <c r="T18" s="84"/>
      <c r="U18" s="84"/>
      <c r="V18" s="84"/>
      <c r="W18" s="84"/>
      <c r="X18" s="84"/>
    </row>
    <row r="19" spans="1:24" s="104" customFormat="1" ht="15.75" hidden="1" customHeight="1" x14ac:dyDescent="0.25">
      <c r="P19" s="84"/>
      <c r="Q19" s="84"/>
      <c r="R19" s="84"/>
      <c r="S19" s="84"/>
      <c r="T19" s="84"/>
      <c r="U19" s="84"/>
      <c r="V19" s="84"/>
      <c r="W19" s="84"/>
      <c r="X19" s="84"/>
    </row>
    <row r="20" spans="1:24" s="104" customFormat="1" ht="15.75" hidden="1" customHeight="1" x14ac:dyDescent="0.25">
      <c r="P20" s="84"/>
      <c r="Q20" s="84"/>
      <c r="R20" s="84"/>
      <c r="S20" s="84"/>
      <c r="T20" s="84"/>
      <c r="U20" s="84"/>
      <c r="V20" s="84"/>
      <c r="W20" s="84"/>
      <c r="X20" s="84"/>
    </row>
    <row r="21" spans="1:24" s="104" customFormat="1" ht="15.75" hidden="1" customHeight="1" x14ac:dyDescent="0.25">
      <c r="P21" s="84"/>
      <c r="Q21" s="84"/>
      <c r="R21" s="84"/>
      <c r="S21" s="84"/>
      <c r="T21" s="84"/>
      <c r="U21" s="84"/>
      <c r="V21" s="84"/>
      <c r="W21" s="84"/>
      <c r="X21" s="84"/>
    </row>
    <row r="22" spans="1:24" s="104" customFormat="1" ht="15.75" hidden="1" customHeight="1" x14ac:dyDescent="0.25">
      <c r="P22" s="84"/>
      <c r="Q22" s="84"/>
      <c r="R22" s="84"/>
      <c r="S22" s="84"/>
      <c r="T22" s="84"/>
      <c r="U22" s="84"/>
      <c r="V22" s="84"/>
      <c r="W22" s="84"/>
      <c r="X22" s="84"/>
    </row>
    <row r="23" spans="1:24" s="104" customFormat="1" ht="15.75" hidden="1" customHeight="1" x14ac:dyDescent="0.25">
      <c r="P23" s="84"/>
      <c r="Q23" s="84"/>
      <c r="R23" s="84"/>
      <c r="S23" s="84"/>
      <c r="T23" s="84"/>
      <c r="U23" s="84"/>
      <c r="V23" s="84"/>
      <c r="W23" s="84"/>
      <c r="X23" s="84"/>
    </row>
    <row r="24" spans="1:24" s="104" customFormat="1" ht="15.75" hidden="1" customHeight="1" x14ac:dyDescent="0.25">
      <c r="P24" s="84"/>
      <c r="Q24" s="84"/>
      <c r="R24" s="84"/>
      <c r="S24" s="84"/>
      <c r="T24" s="84"/>
      <c r="U24" s="84"/>
      <c r="V24" s="84"/>
      <c r="W24" s="84"/>
      <c r="X24" s="84"/>
    </row>
    <row r="25" spans="1:24" s="104" customFormat="1" ht="15.75" hidden="1" customHeight="1" x14ac:dyDescent="0.25">
      <c r="P25" s="84"/>
      <c r="Q25" s="84"/>
      <c r="R25" s="84"/>
      <c r="S25" s="84"/>
      <c r="T25" s="84"/>
      <c r="U25" s="84"/>
      <c r="V25" s="84"/>
      <c r="W25" s="84"/>
      <c r="X25" s="84"/>
    </row>
    <row r="26" spans="1:24" s="104" customFormat="1" ht="15.75" hidden="1" customHeight="1" x14ac:dyDescent="0.25">
      <c r="P26" s="84"/>
      <c r="Q26" s="84"/>
      <c r="R26" s="84"/>
      <c r="S26" s="84"/>
      <c r="T26" s="84"/>
      <c r="U26" s="84"/>
      <c r="V26" s="84"/>
      <c r="W26" s="84"/>
      <c r="X26" s="84"/>
    </row>
    <row r="27" spans="1:24" s="104" customFormat="1" ht="15.75" hidden="1" customHeight="1" x14ac:dyDescent="0.25">
      <c r="P27" s="84"/>
      <c r="Q27" s="84"/>
      <c r="R27" s="84"/>
      <c r="S27" s="84"/>
      <c r="T27" s="84"/>
      <c r="U27" s="84"/>
      <c r="V27" s="84"/>
      <c r="W27" s="84"/>
      <c r="X27" s="84"/>
    </row>
    <row r="28" spans="1:24" s="104" customFormat="1" ht="15.75" hidden="1" customHeight="1" x14ac:dyDescent="0.25">
      <c r="P28" s="84"/>
      <c r="Q28" s="84"/>
      <c r="R28" s="84"/>
      <c r="S28" s="84"/>
      <c r="T28" s="84"/>
      <c r="U28" s="84"/>
      <c r="V28" s="84"/>
      <c r="W28" s="84"/>
      <c r="X28" s="84"/>
    </row>
    <row r="29" spans="1:24" s="104" customFormat="1" ht="15.75" hidden="1" customHeight="1" x14ac:dyDescent="0.25">
      <c r="P29" s="84"/>
      <c r="Q29" s="84"/>
      <c r="R29" s="84"/>
      <c r="S29" s="84"/>
      <c r="T29" s="84"/>
      <c r="U29" s="84"/>
      <c r="V29" s="84"/>
      <c r="W29" s="84"/>
      <c r="X29" s="84"/>
    </row>
    <row r="30" spans="1:24" s="104" customFormat="1" ht="15.75" hidden="1" customHeight="1" x14ac:dyDescent="0.25">
      <c r="P30" s="84"/>
      <c r="Q30" s="84"/>
      <c r="R30" s="84"/>
      <c r="S30" s="84"/>
      <c r="T30" s="84"/>
      <c r="U30" s="84"/>
      <c r="V30" s="84"/>
      <c r="W30" s="84"/>
      <c r="X30" s="84"/>
    </row>
    <row r="31" spans="1:24" ht="15.75" customHeight="1" thickBot="1" x14ac:dyDescent="0.3">
      <c r="A31" s="279" t="s">
        <v>690</v>
      </c>
      <c r="B31" s="280"/>
      <c r="C31" s="280"/>
      <c r="D31" s="280"/>
      <c r="E31" s="280"/>
      <c r="F31" s="280"/>
      <c r="G31" s="280"/>
      <c r="H31" s="281"/>
    </row>
    <row r="32" spans="1:24" ht="15.75" customHeight="1" x14ac:dyDescent="0.25">
      <c r="A32" s="104"/>
      <c r="B32" s="104"/>
      <c r="C32" s="104"/>
      <c r="D32" s="104"/>
      <c r="E32" s="104"/>
      <c r="F32" s="104"/>
      <c r="G32" s="104"/>
      <c r="H32" s="104"/>
    </row>
    <row r="33" spans="1:8" ht="15.75" customHeight="1" x14ac:dyDescent="0.25">
      <c r="A33" s="104"/>
      <c r="B33" s="104"/>
      <c r="C33" s="104"/>
      <c r="D33" s="104"/>
      <c r="E33" s="104"/>
      <c r="F33" s="104"/>
      <c r="G33" s="104"/>
      <c r="H33" s="104"/>
    </row>
    <row r="34" spans="1:8" ht="15.75" customHeight="1" x14ac:dyDescent="0.25">
      <c r="A34" s="104"/>
      <c r="B34" s="104"/>
      <c r="C34" s="104"/>
      <c r="D34" s="104"/>
      <c r="E34" s="104"/>
      <c r="F34" s="104"/>
      <c r="G34" s="104"/>
      <c r="H34" s="104"/>
    </row>
    <row r="35" spans="1:8" ht="15.75" customHeight="1" x14ac:dyDescent="0.25">
      <c r="A35" s="104"/>
      <c r="B35" s="104"/>
      <c r="C35" s="104"/>
      <c r="D35" s="104"/>
      <c r="E35" s="104"/>
      <c r="F35" s="104"/>
      <c r="G35" s="104"/>
      <c r="H35" s="104"/>
    </row>
    <row r="36" spans="1:8" ht="15.75" customHeight="1" x14ac:dyDescent="0.25">
      <c r="A36" s="104"/>
      <c r="B36" s="104"/>
      <c r="C36" s="104"/>
      <c r="D36" s="104"/>
      <c r="E36" s="104"/>
      <c r="F36" s="104"/>
      <c r="G36" s="104"/>
      <c r="H36" s="104"/>
    </row>
    <row r="37" spans="1:8" ht="15.75" customHeight="1" x14ac:dyDescent="0.25">
      <c r="A37" s="104"/>
      <c r="B37" s="104"/>
      <c r="C37" s="104"/>
      <c r="D37" s="104"/>
      <c r="E37" s="104"/>
      <c r="F37" s="104"/>
      <c r="G37" s="104"/>
      <c r="H37" s="104"/>
    </row>
    <row r="38" spans="1:8" ht="15.75" customHeight="1" x14ac:dyDescent="0.25">
      <c r="A38" s="104"/>
      <c r="B38" s="104"/>
      <c r="C38" s="104"/>
      <c r="D38" s="104"/>
      <c r="E38" s="104"/>
      <c r="F38" s="104"/>
      <c r="G38" s="104"/>
      <c r="H38" s="104"/>
    </row>
    <row r="39" spans="1:8" ht="15.75" customHeight="1" x14ac:dyDescent="0.25">
      <c r="A39" s="104"/>
      <c r="B39" s="104"/>
      <c r="C39" s="104"/>
      <c r="D39" s="104"/>
      <c r="E39" s="104"/>
      <c r="F39" s="104"/>
      <c r="G39" s="104"/>
      <c r="H39" s="104"/>
    </row>
    <row r="40" spans="1:8" ht="15.75" customHeight="1" x14ac:dyDescent="0.25">
      <c r="A40" s="104"/>
      <c r="B40" s="104"/>
      <c r="C40" s="104"/>
      <c r="D40" s="104"/>
      <c r="E40" s="104"/>
      <c r="F40" s="104"/>
      <c r="G40" s="104"/>
      <c r="H40" s="104"/>
    </row>
    <row r="41" spans="1:8" ht="15.75" customHeight="1" x14ac:dyDescent="0.25">
      <c r="A41" s="104"/>
      <c r="B41" s="104"/>
      <c r="C41" s="104"/>
      <c r="D41" s="104"/>
      <c r="E41" s="104"/>
      <c r="F41" s="104"/>
      <c r="G41" s="104"/>
      <c r="H41" s="104"/>
    </row>
    <row r="42" spans="1:8" ht="15.75" customHeight="1" x14ac:dyDescent="0.25">
      <c r="A42" s="104"/>
      <c r="B42" s="104"/>
      <c r="C42" s="104"/>
      <c r="D42" s="104"/>
      <c r="E42" s="104"/>
      <c r="F42" s="104"/>
      <c r="G42" s="104"/>
      <c r="H42" s="104"/>
    </row>
    <row r="43" spans="1:8" ht="15.75" customHeight="1" x14ac:dyDescent="0.25">
      <c r="A43" s="104"/>
      <c r="B43" s="104"/>
      <c r="C43" s="104"/>
      <c r="D43" s="104"/>
      <c r="E43" s="104"/>
      <c r="F43" s="104"/>
      <c r="G43" s="104"/>
      <c r="H43" s="104"/>
    </row>
    <row r="44" spans="1:8" ht="15.75" customHeight="1" x14ac:dyDescent="0.25">
      <c r="A44" s="104"/>
      <c r="B44" s="104"/>
      <c r="C44" s="104"/>
      <c r="D44" s="104"/>
      <c r="E44" s="104"/>
      <c r="F44" s="104"/>
      <c r="G44" s="104"/>
      <c r="H44" s="104"/>
    </row>
    <row r="45" spans="1:8" ht="15.75" customHeight="1" x14ac:dyDescent="0.25">
      <c r="A45" s="104"/>
      <c r="B45" s="104"/>
      <c r="C45" s="104"/>
      <c r="D45" s="104"/>
      <c r="E45" s="104"/>
      <c r="F45" s="104"/>
      <c r="G45" s="104"/>
      <c r="H45" s="104"/>
    </row>
    <row r="46" spans="1:8" ht="15.75" customHeight="1" x14ac:dyDescent="0.25">
      <c r="A46" s="104"/>
      <c r="B46" s="104"/>
      <c r="C46" s="104"/>
      <c r="D46" s="104"/>
      <c r="E46" s="104"/>
      <c r="F46" s="104"/>
      <c r="G46" s="104"/>
      <c r="H46" s="104"/>
    </row>
    <row r="47" spans="1:8" ht="15.75" customHeight="1" x14ac:dyDescent="0.25">
      <c r="A47" s="104"/>
      <c r="B47" s="104"/>
      <c r="C47" s="104"/>
      <c r="D47" s="104"/>
      <c r="E47" s="104"/>
      <c r="F47" s="104"/>
      <c r="G47" s="104"/>
      <c r="H47" s="104"/>
    </row>
    <row r="48" spans="1:8" ht="15.75" hidden="1" customHeight="1" x14ac:dyDescent="0.25">
      <c r="A48" s="104"/>
      <c r="B48" s="104"/>
      <c r="C48" s="104"/>
      <c r="D48" s="104"/>
      <c r="E48" s="104"/>
      <c r="F48" s="104"/>
      <c r="G48" s="104"/>
      <c r="H48" s="104"/>
    </row>
    <row r="49" spans="1:8" ht="15.75" hidden="1" customHeight="1" x14ac:dyDescent="0.25">
      <c r="A49" s="104"/>
      <c r="B49" s="104"/>
      <c r="C49" s="104"/>
      <c r="D49" s="104"/>
      <c r="E49" s="104"/>
      <c r="F49" s="104"/>
      <c r="G49" s="104"/>
      <c r="H49" s="104"/>
    </row>
  </sheetData>
  <sheetProtection algorithmName="SHA-512" hashValue="Y3xKGZ6V+b6tX4DUCc1uTeBsdlCbi3LgD9PdWIV3eO6Nmf/9YSpaKAQv94ljHZb6gnZ6plRow9CQdOYVwa+rjA==" saltValue="BCbCZlLlEsa0H/Njp49BRQ==" spinCount="100000" sheet="1" objects="1" scenarios="1"/>
  <mergeCells count="18">
    <mergeCell ref="A31:H31"/>
    <mergeCell ref="A13:C13"/>
    <mergeCell ref="D13:H13"/>
    <mergeCell ref="A14:C14"/>
    <mergeCell ref="D14:H14"/>
    <mergeCell ref="A15:C15"/>
    <mergeCell ref="D15:H15"/>
    <mergeCell ref="A10:C10"/>
    <mergeCell ref="D10:H10"/>
    <mergeCell ref="A12:C12"/>
    <mergeCell ref="D12:H12"/>
    <mergeCell ref="A1:H5"/>
    <mergeCell ref="A6:H6"/>
    <mergeCell ref="A8:H8"/>
    <mergeCell ref="A9:C9"/>
    <mergeCell ref="D9:H9"/>
    <mergeCell ref="A11:C11"/>
    <mergeCell ref="D11:H11"/>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9">
    <outlinePr summaryBelow="0" summaryRight="0"/>
  </sheetPr>
  <dimension ref="A1:G29"/>
  <sheetViews>
    <sheetView workbookViewId="0">
      <selection activeCell="G20" sqref="G20"/>
    </sheetView>
  </sheetViews>
  <sheetFormatPr defaultColWidth="12.5546875" defaultRowHeight="15.75" customHeight="1" x14ac:dyDescent="0.25"/>
  <cols>
    <col min="1" max="1" width="16.44140625" bestFit="1" customWidth="1"/>
    <col min="3" max="3" width="13.6640625" customWidth="1"/>
    <col min="4" max="4" width="30.44140625" customWidth="1"/>
    <col min="5" max="5" width="13.6640625" customWidth="1"/>
    <col min="6" max="6" width="17.44140625" customWidth="1"/>
    <col min="7" max="7" width="16.44140625" customWidth="1"/>
  </cols>
  <sheetData>
    <row r="1" spans="1:7" ht="15.75" customHeight="1" x14ac:dyDescent="0.25">
      <c r="A1" s="366"/>
      <c r="B1" s="366"/>
      <c r="C1" s="366"/>
      <c r="D1" s="366"/>
      <c r="E1" s="366"/>
      <c r="F1" s="366"/>
      <c r="G1" s="366"/>
    </row>
    <row r="2" spans="1:7" ht="15.75" customHeight="1" x14ac:dyDescent="0.25">
      <c r="A2" s="366"/>
      <c r="B2" s="366"/>
      <c r="C2" s="366"/>
      <c r="D2" s="366"/>
      <c r="E2" s="366"/>
      <c r="F2" s="366"/>
      <c r="G2" s="366"/>
    </row>
    <row r="3" spans="1:7" ht="15.75" customHeight="1" x14ac:dyDescent="0.25">
      <c r="A3" s="366"/>
      <c r="B3" s="366"/>
      <c r="C3" s="366"/>
      <c r="D3" s="366"/>
      <c r="E3" s="366"/>
      <c r="F3" s="366"/>
      <c r="G3" s="366"/>
    </row>
    <row r="4" spans="1:7" ht="15.75" customHeight="1" x14ac:dyDescent="0.25">
      <c r="A4" s="366"/>
      <c r="B4" s="366"/>
      <c r="C4" s="366"/>
      <c r="D4" s="366"/>
      <c r="E4" s="366"/>
      <c r="F4" s="366"/>
      <c r="G4" s="366"/>
    </row>
    <row r="5" spans="1:7" ht="5.25" customHeight="1" x14ac:dyDescent="0.25">
      <c r="A5" s="366"/>
      <c r="B5" s="366"/>
      <c r="C5" s="366"/>
      <c r="D5" s="366"/>
      <c r="E5" s="366"/>
      <c r="F5" s="366"/>
      <c r="G5" s="366"/>
    </row>
    <row r="6" spans="1:7" ht="18" customHeight="1" x14ac:dyDescent="0.25">
      <c r="A6" s="467" t="s">
        <v>135</v>
      </c>
      <c r="B6" s="366"/>
      <c r="C6" s="366"/>
      <c r="D6" s="366"/>
      <c r="E6" s="366"/>
      <c r="F6" s="366"/>
      <c r="G6" s="366"/>
    </row>
    <row r="7" spans="1:7" ht="26.25" customHeight="1" x14ac:dyDescent="0.25">
      <c r="A7" s="468" t="s">
        <v>136</v>
      </c>
      <c r="B7" s="366"/>
      <c r="C7" s="469">
        <f>Geral!D16</f>
        <v>0</v>
      </c>
      <c r="D7" s="366"/>
      <c r="E7" s="366"/>
      <c r="F7" s="366"/>
      <c r="G7" s="366"/>
    </row>
    <row r="8" spans="1:7" ht="26.25" customHeight="1" x14ac:dyDescent="0.25">
      <c r="A8" s="468" t="s">
        <v>137</v>
      </c>
      <c r="B8" s="366"/>
      <c r="C8" s="469">
        <f>Geral!D9</f>
        <v>0</v>
      </c>
      <c r="D8" s="366"/>
      <c r="E8" s="366"/>
      <c r="F8" s="366"/>
      <c r="G8" s="366"/>
    </row>
    <row r="9" spans="1:7" ht="22.5" customHeight="1" x14ac:dyDescent="0.25">
      <c r="A9" s="466" t="s">
        <v>138</v>
      </c>
      <c r="B9" s="366"/>
      <c r="C9" s="470">
        <f>Geral!D11</f>
        <v>0</v>
      </c>
      <c r="D9" s="366"/>
      <c r="E9" s="366"/>
      <c r="F9" s="366"/>
      <c r="G9" s="366"/>
    </row>
    <row r="10" spans="1:7" ht="22.5" customHeight="1" x14ac:dyDescent="0.25">
      <c r="A10" s="466" t="s">
        <v>139</v>
      </c>
      <c r="B10" s="366"/>
      <c r="C10" s="470" t="s">
        <v>50</v>
      </c>
      <c r="D10" s="366"/>
      <c r="E10" s="366"/>
      <c r="F10" s="366"/>
      <c r="G10" s="366"/>
    </row>
    <row r="11" spans="1:7" ht="22.5" customHeight="1" x14ac:dyDescent="0.25">
      <c r="A11" s="466" t="s">
        <v>140</v>
      </c>
      <c r="B11" s="366"/>
      <c r="C11" s="469" t="s">
        <v>50</v>
      </c>
      <c r="D11" s="366"/>
      <c r="E11" s="366"/>
      <c r="F11" s="366"/>
      <c r="G11" s="366"/>
    </row>
    <row r="12" spans="1:7" ht="22.5" customHeight="1" x14ac:dyDescent="0.25">
      <c r="A12" s="469" t="s">
        <v>141</v>
      </c>
      <c r="B12" s="366"/>
      <c r="C12" s="366"/>
      <c r="D12" s="366"/>
      <c r="E12" s="366"/>
      <c r="F12" s="366"/>
      <c r="G12" s="366"/>
    </row>
    <row r="13" spans="1:7" ht="24" customHeight="1" x14ac:dyDescent="0.25">
      <c r="A13" s="366"/>
      <c r="B13" s="366"/>
      <c r="C13" s="366"/>
      <c r="D13" s="366"/>
      <c r="E13" s="366"/>
      <c r="F13" s="366"/>
      <c r="G13" s="366"/>
    </row>
    <row r="14" spans="1:7" ht="22.5" customHeight="1" x14ac:dyDescent="0.25">
      <c r="A14" s="69" t="s">
        <v>41</v>
      </c>
      <c r="B14" s="474" t="s">
        <v>42</v>
      </c>
      <c r="C14" s="472"/>
      <c r="D14" s="473"/>
      <c r="E14" s="69" t="s">
        <v>43</v>
      </c>
      <c r="F14" s="69" t="s">
        <v>142</v>
      </c>
      <c r="G14" s="69" t="s">
        <v>60</v>
      </c>
    </row>
    <row r="15" spans="1:7" ht="22.5" customHeight="1" x14ac:dyDescent="0.25">
      <c r="A15" s="70">
        <f>'Contrapartida Econômica'!A12</f>
        <v>459</v>
      </c>
      <c r="B15" s="471" t="str">
        <f>'Contrapartida Econômica'!B12</f>
        <v>Equipamento Desmonstração</v>
      </c>
      <c r="C15" s="472"/>
      <c r="D15" s="473"/>
      <c r="E15" s="71">
        <f>'Contrapartida Econômica'!G12</f>
        <v>25.65</v>
      </c>
      <c r="F15" s="70">
        <f>'Contrapartida Econômica'!H12</f>
        <v>2</v>
      </c>
      <c r="G15" s="71">
        <f>'Contrapartida Econômica'!I12</f>
        <v>51.3</v>
      </c>
    </row>
    <row r="16" spans="1:7" ht="18.75" customHeight="1" x14ac:dyDescent="0.25">
      <c r="A16" s="72">
        <f>'Contrapartida Econômica'!A13</f>
        <v>0</v>
      </c>
      <c r="B16" s="475" t="str">
        <f>'Contrapartida Econômica'!B13</f>
        <v/>
      </c>
      <c r="C16" s="472"/>
      <c r="D16" s="473"/>
      <c r="E16" s="73" t="str">
        <f>'Contrapartida Econômica'!G13</f>
        <v/>
      </c>
      <c r="F16" s="72">
        <f>'Contrapartida Econômica'!H13</f>
        <v>0</v>
      </c>
      <c r="G16" s="73" t="str">
        <f>'Contrapartida Econômica'!I13</f>
        <v/>
      </c>
    </row>
    <row r="17" spans="1:7" ht="22.5" customHeight="1" x14ac:dyDescent="0.25">
      <c r="A17" s="70">
        <f>'Contrapartida Econômica'!A14</f>
        <v>0</v>
      </c>
      <c r="B17" s="471" t="str">
        <f>'Contrapartida Econômica'!B14</f>
        <v/>
      </c>
      <c r="C17" s="472"/>
      <c r="D17" s="473"/>
      <c r="E17" s="71" t="str">
        <f>'Contrapartida Econômica'!G14</f>
        <v/>
      </c>
      <c r="F17" s="70">
        <f>'Contrapartida Econômica'!H14</f>
        <v>0</v>
      </c>
      <c r="G17" s="71" t="str">
        <f>'Contrapartida Econômica'!J14</f>
        <v/>
      </c>
    </row>
    <row r="18" spans="1:7" ht="22.5" customHeight="1" x14ac:dyDescent="0.25">
      <c r="A18" s="70">
        <f>'Contrapartida Econômica'!A15</f>
        <v>0</v>
      </c>
      <c r="B18" s="471" t="str">
        <f>'Contrapartida Econômica'!B15</f>
        <v/>
      </c>
      <c r="C18" s="472"/>
      <c r="D18" s="473"/>
      <c r="E18" s="71" t="str">
        <f>'Contrapartida Econômica'!G15</f>
        <v/>
      </c>
      <c r="F18" s="70">
        <f>'Contrapartida Econômica'!H15</f>
        <v>0</v>
      </c>
      <c r="G18" s="71" t="str">
        <f>'Contrapartida Econômica'!I15</f>
        <v/>
      </c>
    </row>
    <row r="19" spans="1:7" ht="22.5" customHeight="1" x14ac:dyDescent="0.25">
      <c r="A19" s="70">
        <f>'Contrapartida Econômica'!A16</f>
        <v>0</v>
      </c>
      <c r="B19" s="471" t="str">
        <f>'Contrapartida Econômica'!B16</f>
        <v/>
      </c>
      <c r="C19" s="472"/>
      <c r="D19" s="473"/>
      <c r="E19" s="71" t="str">
        <f>'Contrapartida Econômica'!G16</f>
        <v/>
      </c>
      <c r="F19" s="70">
        <f>'Contrapartida Econômica'!H16</f>
        <v>0</v>
      </c>
      <c r="G19" s="71" t="str">
        <f>'Contrapartida Econômica'!I16</f>
        <v/>
      </c>
    </row>
    <row r="20" spans="1:7" ht="22.5" customHeight="1" x14ac:dyDescent="0.25">
      <c r="A20" s="70">
        <f>'Contrapartida Econômica'!A28</f>
        <v>0</v>
      </c>
      <c r="B20" s="471" t="str">
        <f>'Contrapartida Econômica'!B28</f>
        <v/>
      </c>
      <c r="C20" s="472"/>
      <c r="D20" s="473"/>
      <c r="E20" s="71" t="str">
        <f>'Contrapartida Econômica'!G28</f>
        <v/>
      </c>
      <c r="F20" s="70">
        <f>'Contrapartida Econômica'!H28</f>
        <v>0</v>
      </c>
      <c r="G20" s="71" t="str">
        <f>'Contrapartida Econômica'!I28</f>
        <v/>
      </c>
    </row>
    <row r="21" spans="1:7" ht="22.5" customHeight="1" x14ac:dyDescent="0.25">
      <c r="A21" s="70">
        <f>'Contrapartida Econômica'!A29</f>
        <v>0</v>
      </c>
      <c r="B21" s="471" t="str">
        <f>'Contrapartida Econômica'!B29</f>
        <v/>
      </c>
      <c r="C21" s="472"/>
      <c r="D21" s="473"/>
      <c r="E21" s="71" t="str">
        <f>'Contrapartida Econômica'!G29</f>
        <v/>
      </c>
      <c r="F21" s="70">
        <f>'Contrapartida Econômica'!H29</f>
        <v>0</v>
      </c>
      <c r="G21" s="71" t="str">
        <f>'Contrapartida Econômica'!I29</f>
        <v/>
      </c>
    </row>
    <row r="22" spans="1:7" ht="22.5" customHeight="1" x14ac:dyDescent="0.25">
      <c r="A22" s="70">
        <f>'Contrapartida Econômica'!A30</f>
        <v>0</v>
      </c>
      <c r="B22" s="471" t="str">
        <f>'Contrapartida Econômica'!B30</f>
        <v/>
      </c>
      <c r="C22" s="472"/>
      <c r="D22" s="473"/>
      <c r="E22" s="71" t="str">
        <f>'Contrapartida Econômica'!G30</f>
        <v/>
      </c>
      <c r="F22" s="70">
        <f>'Contrapartida Econômica'!H30</f>
        <v>0</v>
      </c>
      <c r="G22" s="71" t="str">
        <f>'Contrapartida Econômica'!I30</f>
        <v/>
      </c>
    </row>
    <row r="23" spans="1:7" ht="27" customHeight="1" x14ac:dyDescent="0.25">
      <c r="F23" s="16" t="s">
        <v>60</v>
      </c>
      <c r="G23" s="13">
        <f>SUM(G15:G22)</f>
        <v>51.3</v>
      </c>
    </row>
    <row r="24" spans="1:7" ht="13.8" x14ac:dyDescent="0.25">
      <c r="D24" s="68" t="s">
        <v>143</v>
      </c>
      <c r="E24" s="12"/>
    </row>
    <row r="25" spans="1:7" ht="15" x14ac:dyDescent="0.25">
      <c r="C25" s="74"/>
      <c r="D25" s="2" t="s">
        <v>144</v>
      </c>
      <c r="E25" s="12"/>
    </row>
    <row r="26" spans="1:7" ht="13.8" x14ac:dyDescent="0.25">
      <c r="D26" s="68" t="s">
        <v>138</v>
      </c>
      <c r="E26" s="12"/>
    </row>
    <row r="27" spans="1:7" ht="13.8" x14ac:dyDescent="0.25">
      <c r="D27" s="2" t="s">
        <v>145</v>
      </c>
      <c r="E27" s="12"/>
    </row>
    <row r="28" spans="1:7" ht="13.8" x14ac:dyDescent="0.25">
      <c r="D28" s="68" t="s">
        <v>146</v>
      </c>
      <c r="E28" s="12"/>
    </row>
    <row r="29" spans="1:7" ht="13.8" x14ac:dyDescent="0.25">
      <c r="D29" s="2" t="s">
        <v>147</v>
      </c>
    </row>
  </sheetData>
  <mergeCells count="22">
    <mergeCell ref="A12:G13"/>
    <mergeCell ref="B14:D14"/>
    <mergeCell ref="B15:D15"/>
    <mergeCell ref="B16:D16"/>
    <mergeCell ref="B17:D17"/>
    <mergeCell ref="B18:D18"/>
    <mergeCell ref="B19:D19"/>
    <mergeCell ref="B20:D20"/>
    <mergeCell ref="B21:D21"/>
    <mergeCell ref="B22:D22"/>
    <mergeCell ref="A9:B9"/>
    <mergeCell ref="A10:B10"/>
    <mergeCell ref="A11:B11"/>
    <mergeCell ref="A1:G5"/>
    <mergeCell ref="A6:G6"/>
    <mergeCell ref="A7:B7"/>
    <mergeCell ref="C7:G7"/>
    <mergeCell ref="A8:B8"/>
    <mergeCell ref="C8:G8"/>
    <mergeCell ref="C9:G9"/>
    <mergeCell ref="C10:G10"/>
    <mergeCell ref="C11:G11"/>
  </mergeCells>
  <dataValidations count="2">
    <dataValidation type="list" allowBlank="1" showErrorMessage="1" sqref="C11" xr:uid="{00000000-0002-0000-0700-000000000000}">
      <formula1>"Selecionar,Macroentrega 1,Macroentrega 2,Macroentrega 3 ,Macroentrega 4 ,Macroentrega 5"</formula1>
    </dataValidation>
    <dataValidation type="list" allowBlank="1" showErrorMessage="1" sqref="C10" xr:uid="{00000000-0002-0000-0700-000001000000}">
      <formula1>"Selecionar,01/2025,02/2025,03/2025,04/2025,05/2025,06/2025,07/2025,08/2025,09/2025,10/2025,11/2025,12/2025"</formula1>
    </dataValidation>
  </dataValidation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0">
    <outlinePr summaryBelow="0" summaryRight="0"/>
    <pageSetUpPr fitToPage="1"/>
  </sheetPr>
  <dimension ref="A1:K29"/>
  <sheetViews>
    <sheetView workbookViewId="0">
      <selection sqref="A1:K5"/>
    </sheetView>
  </sheetViews>
  <sheetFormatPr defaultColWidth="12.5546875" defaultRowHeight="15.75" customHeight="1" x14ac:dyDescent="0.25"/>
  <cols>
    <col min="3" max="3" width="16.6640625" customWidth="1"/>
    <col min="4" max="4" width="20.33203125" customWidth="1"/>
    <col min="5" max="6" width="19.6640625" customWidth="1"/>
    <col min="8" max="8" width="9.109375" customWidth="1"/>
    <col min="9" max="9" width="9.44140625" customWidth="1"/>
    <col min="10" max="10" width="17.88671875" customWidth="1"/>
    <col min="11" max="11" width="20.33203125" customWidth="1"/>
  </cols>
  <sheetData>
    <row r="1" spans="1:11" ht="15.75" customHeight="1" x14ac:dyDescent="0.25">
      <c r="A1" s="366"/>
      <c r="B1" s="366"/>
      <c r="C1" s="366"/>
      <c r="D1" s="366"/>
      <c r="E1" s="366"/>
      <c r="F1" s="366"/>
      <c r="G1" s="366"/>
      <c r="H1" s="366"/>
      <c r="I1" s="366"/>
      <c r="J1" s="366"/>
      <c r="K1" s="366"/>
    </row>
    <row r="2" spans="1:11" ht="15.75" customHeight="1" x14ac:dyDescent="0.25">
      <c r="A2" s="366"/>
      <c r="B2" s="366"/>
      <c r="C2" s="366"/>
      <c r="D2" s="366"/>
      <c r="E2" s="366"/>
      <c r="F2" s="366"/>
      <c r="G2" s="366"/>
      <c r="H2" s="366"/>
      <c r="I2" s="366"/>
      <c r="J2" s="366"/>
      <c r="K2" s="366"/>
    </row>
    <row r="3" spans="1:11" ht="15.75" customHeight="1" x14ac:dyDescent="0.25">
      <c r="A3" s="366"/>
      <c r="B3" s="366"/>
      <c r="C3" s="366"/>
      <c r="D3" s="366"/>
      <c r="E3" s="366"/>
      <c r="F3" s="366"/>
      <c r="G3" s="366"/>
      <c r="H3" s="366"/>
      <c r="I3" s="366"/>
      <c r="J3" s="366"/>
      <c r="K3" s="366"/>
    </row>
    <row r="4" spans="1:11" ht="15.75" customHeight="1" x14ac:dyDescent="0.25">
      <c r="A4" s="366"/>
      <c r="B4" s="366"/>
      <c r="C4" s="366"/>
      <c r="D4" s="366"/>
      <c r="E4" s="366"/>
      <c r="F4" s="366"/>
      <c r="G4" s="366"/>
      <c r="H4" s="366"/>
      <c r="I4" s="366"/>
      <c r="J4" s="366"/>
      <c r="K4" s="366"/>
    </row>
    <row r="5" spans="1:11" ht="15.75" customHeight="1" x14ac:dyDescent="0.25">
      <c r="A5" s="366"/>
      <c r="B5" s="366"/>
      <c r="C5" s="366"/>
      <c r="D5" s="366"/>
      <c r="E5" s="366"/>
      <c r="F5" s="366"/>
      <c r="G5" s="366"/>
      <c r="H5" s="366"/>
      <c r="I5" s="366"/>
      <c r="J5" s="366"/>
      <c r="K5" s="366"/>
    </row>
    <row r="6" spans="1:11" ht="22.5" customHeight="1" x14ac:dyDescent="0.25">
      <c r="A6" s="467" t="s">
        <v>148</v>
      </c>
      <c r="B6" s="366"/>
      <c r="C6" s="366"/>
      <c r="D6" s="366"/>
      <c r="E6" s="366"/>
      <c r="F6" s="366"/>
      <c r="G6" s="366"/>
      <c r="H6" s="366"/>
      <c r="I6" s="366"/>
      <c r="J6" s="366"/>
      <c r="K6" s="366"/>
    </row>
    <row r="7" spans="1:11" ht="22.5" customHeight="1" x14ac:dyDescent="0.25">
      <c r="A7" s="468" t="s">
        <v>136</v>
      </c>
      <c r="B7" s="366"/>
      <c r="C7" s="469">
        <f>Geral!D16</f>
        <v>0</v>
      </c>
      <c r="D7" s="366"/>
      <c r="E7" s="366"/>
      <c r="F7" s="366"/>
      <c r="G7" s="366"/>
      <c r="H7" s="366"/>
      <c r="I7" s="366"/>
      <c r="J7" s="366"/>
      <c r="K7" s="366"/>
    </row>
    <row r="8" spans="1:11" ht="22.5" customHeight="1" x14ac:dyDescent="0.25">
      <c r="A8" s="466" t="s">
        <v>1</v>
      </c>
      <c r="B8" s="366"/>
      <c r="C8" s="470">
        <f>Geral!D9</f>
        <v>0</v>
      </c>
      <c r="D8" s="366"/>
      <c r="E8" s="366"/>
      <c r="F8" s="366"/>
      <c r="G8" s="366"/>
      <c r="H8" s="366"/>
      <c r="I8" s="366"/>
      <c r="J8" s="366"/>
      <c r="K8" s="366"/>
    </row>
    <row r="9" spans="1:11" ht="22.5" customHeight="1" x14ac:dyDescent="0.25">
      <c r="A9" s="466" t="s">
        <v>138</v>
      </c>
      <c r="B9" s="366"/>
      <c r="C9" s="470">
        <f>Geral!D11</f>
        <v>0</v>
      </c>
      <c r="D9" s="366"/>
      <c r="E9" s="366"/>
      <c r="F9" s="366"/>
      <c r="G9" s="366"/>
      <c r="H9" s="366"/>
      <c r="I9" s="366"/>
      <c r="J9" s="366"/>
      <c r="K9" s="366"/>
    </row>
    <row r="10" spans="1:11" ht="22.5" customHeight="1" x14ac:dyDescent="0.25">
      <c r="A10" s="466" t="s">
        <v>139</v>
      </c>
      <c r="B10" s="366"/>
      <c r="C10" s="470" t="s">
        <v>50</v>
      </c>
      <c r="D10" s="366"/>
      <c r="E10" s="366"/>
      <c r="F10" s="366"/>
      <c r="G10" s="366"/>
      <c r="H10" s="366"/>
      <c r="I10" s="366"/>
      <c r="J10" s="366"/>
      <c r="K10" s="366"/>
    </row>
    <row r="11" spans="1:11" ht="22.5" customHeight="1" x14ac:dyDescent="0.25">
      <c r="A11" s="466" t="s">
        <v>140</v>
      </c>
      <c r="B11" s="366"/>
      <c r="C11" s="469" t="s">
        <v>50</v>
      </c>
      <c r="D11" s="366"/>
      <c r="E11" s="366"/>
      <c r="F11" s="366"/>
      <c r="G11" s="366"/>
      <c r="H11" s="366"/>
      <c r="I11" s="366"/>
      <c r="J11" s="366"/>
      <c r="K11" s="366"/>
    </row>
    <row r="12" spans="1:11" ht="22.5" customHeight="1" x14ac:dyDescent="0.25">
      <c r="A12" s="469" t="s">
        <v>149</v>
      </c>
      <c r="B12" s="366"/>
      <c r="C12" s="366"/>
      <c r="D12" s="366"/>
      <c r="E12" s="366"/>
      <c r="F12" s="366"/>
      <c r="G12" s="366"/>
      <c r="H12" s="366"/>
      <c r="I12" s="366"/>
      <c r="J12" s="366"/>
      <c r="K12" s="366"/>
    </row>
    <row r="13" spans="1:11" ht="24" customHeight="1" x14ac:dyDescent="0.25">
      <c r="A13" s="366"/>
      <c r="B13" s="366"/>
      <c r="C13" s="366"/>
      <c r="D13" s="366"/>
      <c r="E13" s="366"/>
      <c r="F13" s="366"/>
      <c r="G13" s="366"/>
      <c r="H13" s="366"/>
      <c r="I13" s="366"/>
      <c r="J13" s="366"/>
      <c r="K13" s="366"/>
    </row>
    <row r="14" spans="1:11" ht="26.4" x14ac:dyDescent="0.25">
      <c r="A14" s="474" t="s">
        <v>46</v>
      </c>
      <c r="B14" s="472"/>
      <c r="C14" s="473"/>
      <c r="D14" s="69" t="s">
        <v>47</v>
      </c>
      <c r="E14" s="69" t="s">
        <v>150</v>
      </c>
      <c r="F14" s="69" t="s">
        <v>151</v>
      </c>
      <c r="G14" s="69" t="s">
        <v>43</v>
      </c>
      <c r="H14" s="75" t="s">
        <v>152</v>
      </c>
      <c r="I14" s="69" t="s">
        <v>142</v>
      </c>
      <c r="J14" s="69" t="s">
        <v>153</v>
      </c>
      <c r="K14" s="69" t="s">
        <v>72</v>
      </c>
    </row>
    <row r="15" spans="1:11" ht="22.5" customHeight="1" x14ac:dyDescent="0.25">
      <c r="A15" s="476" t="str">
        <f>'Contrapartida Econômica'!A36</f>
        <v>Professor A</v>
      </c>
      <c r="B15" s="472"/>
      <c r="C15" s="473"/>
      <c r="D15" s="13">
        <f>'Contrapartida Econômica'!C36</f>
        <v>1</v>
      </c>
      <c r="E15" s="13" t="s">
        <v>50</v>
      </c>
      <c r="F15" s="13" t="s">
        <v>50</v>
      </c>
      <c r="G15" s="76">
        <f>'Contrapartida Econômica'!G36</f>
        <v>250</v>
      </c>
      <c r="H15" s="13"/>
      <c r="I15" s="13">
        <f>'Contrapartida Econômica'!H36</f>
        <v>2</v>
      </c>
      <c r="J15" s="76">
        <f>'Contrapartida Econômica'!I36</f>
        <v>500</v>
      </c>
      <c r="K15" s="77" t="s">
        <v>154</v>
      </c>
    </row>
    <row r="16" spans="1:11" ht="22.5" customHeight="1" x14ac:dyDescent="0.25">
      <c r="A16" s="476">
        <f>'Contrapartida Econômica'!A49</f>
        <v>0</v>
      </c>
      <c r="B16" s="472"/>
      <c r="C16" s="473"/>
      <c r="D16" s="13">
        <f>'Contrapartida Econômica'!C36</f>
        <v>1</v>
      </c>
      <c r="E16" s="13" t="s">
        <v>50</v>
      </c>
      <c r="F16" s="13" t="s">
        <v>50</v>
      </c>
      <c r="G16" s="76">
        <f>'Contrapartida Econômica'!G49</f>
        <v>0</v>
      </c>
      <c r="H16" s="13"/>
      <c r="I16" s="13">
        <f>'Contrapartida Econômica'!H49</f>
        <v>0</v>
      </c>
      <c r="J16" s="76">
        <f>'Contrapartida Econômica'!I37</f>
        <v>400</v>
      </c>
      <c r="K16" s="77" t="s">
        <v>154</v>
      </c>
    </row>
    <row r="17" spans="1:11" ht="22.5" customHeight="1" x14ac:dyDescent="0.25">
      <c r="A17" s="476">
        <f>'Contrapartida Econômica'!A50</f>
        <v>0</v>
      </c>
      <c r="B17" s="472"/>
      <c r="C17" s="473"/>
      <c r="D17" s="13">
        <f>'Contrapartida Econômica'!C50</f>
        <v>0</v>
      </c>
      <c r="E17" s="13" t="s">
        <v>50</v>
      </c>
      <c r="F17" s="13" t="s">
        <v>50</v>
      </c>
      <c r="G17" s="76">
        <f>'Contrapartida Econômica'!G50</f>
        <v>0</v>
      </c>
      <c r="H17" s="13"/>
      <c r="I17" s="13">
        <f>'Contrapartida Econômica'!H50</f>
        <v>0</v>
      </c>
      <c r="J17" s="76">
        <f>'Contrapartida Econômica'!I47</f>
        <v>0</v>
      </c>
      <c r="K17" s="77" t="s">
        <v>154</v>
      </c>
    </row>
    <row r="18" spans="1:11" ht="22.5" customHeight="1" x14ac:dyDescent="0.25">
      <c r="A18" s="476"/>
      <c r="B18" s="472"/>
      <c r="C18" s="473"/>
      <c r="D18" s="13"/>
      <c r="E18" s="13" t="s">
        <v>50</v>
      </c>
      <c r="F18" s="13" t="s">
        <v>50</v>
      </c>
      <c r="G18" s="13"/>
      <c r="H18" s="13"/>
      <c r="I18" s="13"/>
      <c r="J18" s="76">
        <f>'Contrapartida Econômica'!I48</f>
        <v>0</v>
      </c>
      <c r="K18" s="77" t="s">
        <v>154</v>
      </c>
    </row>
    <row r="19" spans="1:11" ht="22.5" customHeight="1" x14ac:dyDescent="0.25">
      <c r="A19" s="476"/>
      <c r="B19" s="472"/>
      <c r="C19" s="473"/>
      <c r="D19" s="13"/>
      <c r="E19" s="13" t="s">
        <v>50</v>
      </c>
      <c r="F19" s="13" t="s">
        <v>50</v>
      </c>
      <c r="G19" s="13"/>
      <c r="H19" s="13"/>
      <c r="I19" s="13"/>
      <c r="J19" s="76">
        <f>'Contrapartida Econômica'!I49</f>
        <v>0</v>
      </c>
      <c r="K19" s="77" t="s">
        <v>154</v>
      </c>
    </row>
    <row r="20" spans="1:11" ht="22.5" customHeight="1" x14ac:dyDescent="0.25">
      <c r="A20" s="476"/>
      <c r="B20" s="472"/>
      <c r="C20" s="473"/>
      <c r="D20" s="13"/>
      <c r="E20" s="13" t="s">
        <v>50</v>
      </c>
      <c r="F20" s="13" t="s">
        <v>50</v>
      </c>
      <c r="G20" s="13"/>
      <c r="H20" s="13"/>
      <c r="I20" s="13"/>
      <c r="J20" s="76">
        <f>'Contrapartida Econômica'!I50</f>
        <v>0</v>
      </c>
      <c r="K20" s="77" t="s">
        <v>154</v>
      </c>
    </row>
    <row r="21" spans="1:11" ht="22.5" customHeight="1" x14ac:dyDescent="0.25">
      <c r="A21" s="476"/>
      <c r="B21" s="472"/>
      <c r="C21" s="473"/>
      <c r="D21" s="13"/>
      <c r="E21" s="13" t="s">
        <v>50</v>
      </c>
      <c r="F21" s="13" t="s">
        <v>50</v>
      </c>
      <c r="G21" s="13"/>
      <c r="H21" s="13"/>
      <c r="I21" s="13"/>
      <c r="J21" s="13">
        <f>'Contrapartida Econômica'!I51</f>
        <v>0</v>
      </c>
      <c r="K21" s="77" t="s">
        <v>154</v>
      </c>
    </row>
    <row r="22" spans="1:11" ht="22.5" customHeight="1" x14ac:dyDescent="0.25">
      <c r="A22" s="476"/>
      <c r="B22" s="472"/>
      <c r="C22" s="473"/>
      <c r="D22" s="13"/>
      <c r="E22" s="13" t="s">
        <v>50</v>
      </c>
      <c r="F22" s="13" t="s">
        <v>50</v>
      </c>
      <c r="G22" s="13"/>
      <c r="H22" s="13"/>
      <c r="I22" s="13"/>
      <c r="J22" s="13">
        <f>'Contrapartida Econômica'!I52</f>
        <v>0</v>
      </c>
      <c r="K22" s="77" t="s">
        <v>154</v>
      </c>
    </row>
    <row r="23" spans="1:11" ht="13.2" x14ac:dyDescent="0.25">
      <c r="I23" s="69" t="s">
        <v>57</v>
      </c>
      <c r="J23" s="78">
        <f>SUM(J15:J22)</f>
        <v>900</v>
      </c>
    </row>
    <row r="24" spans="1:11" ht="13.8" x14ac:dyDescent="0.25">
      <c r="E24" s="68"/>
      <c r="F24" s="68" t="s">
        <v>143</v>
      </c>
      <c r="G24" s="12"/>
    </row>
    <row r="25" spans="1:11" ht="15" x14ac:dyDescent="0.25">
      <c r="D25" s="74"/>
      <c r="E25" s="2"/>
      <c r="F25" s="2" t="s">
        <v>144</v>
      </c>
      <c r="G25" s="12"/>
    </row>
    <row r="26" spans="1:11" ht="13.8" x14ac:dyDescent="0.25">
      <c r="E26" s="68"/>
      <c r="F26" s="68" t="s">
        <v>138</v>
      </c>
      <c r="G26" s="12"/>
    </row>
    <row r="27" spans="1:11" ht="13.8" x14ac:dyDescent="0.25">
      <c r="E27" s="2"/>
      <c r="F27" s="2" t="s">
        <v>145</v>
      </c>
      <c r="G27" s="12"/>
    </row>
    <row r="28" spans="1:11" ht="13.8" x14ac:dyDescent="0.25">
      <c r="E28" s="68"/>
      <c r="F28" s="68" t="s">
        <v>146</v>
      </c>
      <c r="G28" s="12"/>
    </row>
    <row r="29" spans="1:11" ht="13.8" x14ac:dyDescent="0.25">
      <c r="E29" s="2"/>
      <c r="F29" s="2" t="s">
        <v>147</v>
      </c>
    </row>
  </sheetData>
  <mergeCells count="22">
    <mergeCell ref="A12:K13"/>
    <mergeCell ref="A14:C14"/>
    <mergeCell ref="A15:C15"/>
    <mergeCell ref="A16:C16"/>
    <mergeCell ref="A17:C17"/>
    <mergeCell ref="A18:C18"/>
    <mergeCell ref="A19:C19"/>
    <mergeCell ref="A20:C20"/>
    <mergeCell ref="A21:C21"/>
    <mergeCell ref="A22:C22"/>
    <mergeCell ref="A9:B9"/>
    <mergeCell ref="A10:B10"/>
    <mergeCell ref="A11:B11"/>
    <mergeCell ref="A1:K5"/>
    <mergeCell ref="A6:K6"/>
    <mergeCell ref="A7:B7"/>
    <mergeCell ref="C7:K7"/>
    <mergeCell ref="A8:B8"/>
    <mergeCell ref="C8:K8"/>
    <mergeCell ref="C9:K9"/>
    <mergeCell ref="C10:K10"/>
    <mergeCell ref="C11:K11"/>
  </mergeCells>
  <dataValidations count="5">
    <dataValidation type="list" allowBlank="1" showErrorMessage="1" sqref="K15:K22" xr:uid="{00000000-0002-0000-0800-000000000000}">
      <formula1>"Unidade Embrapii"</formula1>
    </dataValidation>
    <dataValidation type="list" allowBlank="1" showErrorMessage="1" sqref="C11" xr:uid="{00000000-0002-0000-0800-000001000000}">
      <formula1>"Selecionar,Macroentrega 1,Macroentrega 2,Macroentrega 3 ,Macroentrega 4 ,Macroentrega 5"</formula1>
    </dataValidation>
    <dataValidation type="list" allowBlank="1" showErrorMessage="1" sqref="E15:E22" xr:uid="{00000000-0002-0000-0800-000002000000}">
      <formula1>"Selecionar,P&amp;D,Unidade EMBRAPII"</formula1>
    </dataValidation>
    <dataValidation type="list" allowBlank="1" showErrorMessage="1" sqref="F15:F22" xr:uid="{00000000-0002-0000-0800-000003000000}">
      <formula1>"Selecionar,Pesquisador,Pesquisador Líder,Apoio administrativo"</formula1>
    </dataValidation>
    <dataValidation type="list" allowBlank="1" showErrorMessage="1" sqref="C10" xr:uid="{00000000-0002-0000-0800-000004000000}">
      <formula1>"Selecionar,01/2025,02/2025,03/2025,04/2025,05/2025,06/2025,07/2025,08/2025,09/2025,10/2025,11/2025,12/2025"</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1">
    <outlinePr summaryBelow="0" summaryRight="0"/>
    <pageSetUpPr fitToPage="1"/>
  </sheetPr>
  <dimension ref="A1:K32"/>
  <sheetViews>
    <sheetView topLeftCell="A8" workbookViewId="0">
      <selection activeCell="K15" sqref="K15"/>
    </sheetView>
  </sheetViews>
  <sheetFormatPr defaultColWidth="12.5546875" defaultRowHeight="15.75" customHeight="1" x14ac:dyDescent="0.25"/>
  <cols>
    <col min="2" max="2" width="13.6640625" customWidth="1"/>
    <col min="4" max="4" width="20.44140625" customWidth="1"/>
    <col min="5" max="5" width="14" customWidth="1"/>
    <col min="6" max="6" width="13.44140625" customWidth="1"/>
    <col min="7" max="7" width="11.33203125" customWidth="1"/>
    <col min="8" max="8" width="10" customWidth="1"/>
    <col min="9" max="10" width="17.44140625" customWidth="1"/>
    <col min="11" max="11" width="17.88671875" customWidth="1"/>
  </cols>
  <sheetData>
    <row r="1" spans="1:11" ht="15.75" customHeight="1" x14ac:dyDescent="0.25">
      <c r="A1" s="366"/>
      <c r="B1" s="366"/>
      <c r="C1" s="366"/>
      <c r="D1" s="366"/>
      <c r="E1" s="366"/>
      <c r="F1" s="366"/>
      <c r="G1" s="366"/>
      <c r="H1" s="366"/>
      <c r="I1" s="366"/>
      <c r="J1" s="366"/>
      <c r="K1" s="366"/>
    </row>
    <row r="2" spans="1:11" ht="15.75" customHeight="1" x14ac:dyDescent="0.25">
      <c r="A2" s="366"/>
      <c r="B2" s="366"/>
      <c r="C2" s="366"/>
      <c r="D2" s="366"/>
      <c r="E2" s="366"/>
      <c r="F2" s="366"/>
      <c r="G2" s="366"/>
      <c r="H2" s="366"/>
      <c r="I2" s="366"/>
      <c r="J2" s="366"/>
      <c r="K2" s="366"/>
    </row>
    <row r="3" spans="1:11" ht="15.75" customHeight="1" x14ac:dyDescent="0.25">
      <c r="A3" s="366"/>
      <c r="B3" s="366"/>
      <c r="C3" s="366"/>
      <c r="D3" s="366"/>
      <c r="E3" s="366"/>
      <c r="F3" s="366"/>
      <c r="G3" s="366"/>
      <c r="H3" s="366"/>
      <c r="I3" s="366"/>
      <c r="J3" s="366"/>
      <c r="K3" s="366"/>
    </row>
    <row r="4" spans="1:11" ht="15.75" customHeight="1" x14ac:dyDescent="0.25">
      <c r="A4" s="366"/>
      <c r="B4" s="366"/>
      <c r="C4" s="366"/>
      <c r="D4" s="366"/>
      <c r="E4" s="366"/>
      <c r="F4" s="366"/>
      <c r="G4" s="366"/>
      <c r="H4" s="366"/>
      <c r="I4" s="366"/>
      <c r="J4" s="366"/>
      <c r="K4" s="366"/>
    </row>
    <row r="5" spans="1:11" ht="15.75" customHeight="1" x14ac:dyDescent="0.25">
      <c r="A5" s="366"/>
      <c r="B5" s="366"/>
      <c r="C5" s="366"/>
      <c r="D5" s="366"/>
      <c r="E5" s="366"/>
      <c r="F5" s="366"/>
      <c r="G5" s="366"/>
      <c r="H5" s="366"/>
      <c r="I5" s="366"/>
      <c r="J5" s="366"/>
      <c r="K5" s="366"/>
    </row>
    <row r="6" spans="1:11" ht="22.5" customHeight="1" x14ac:dyDescent="0.25">
      <c r="A6" s="467" t="s">
        <v>155</v>
      </c>
      <c r="B6" s="366"/>
      <c r="C6" s="366"/>
      <c r="D6" s="366"/>
      <c r="E6" s="366"/>
      <c r="F6" s="366"/>
      <c r="G6" s="366"/>
      <c r="H6" s="366"/>
      <c r="I6" s="366"/>
      <c r="J6" s="366"/>
      <c r="K6" s="366"/>
    </row>
    <row r="7" spans="1:11" ht="22.5" customHeight="1" x14ac:dyDescent="0.25">
      <c r="A7" s="468" t="s">
        <v>136</v>
      </c>
      <c r="B7" s="366"/>
      <c r="C7" s="469"/>
      <c r="D7" s="366"/>
      <c r="E7" s="366"/>
      <c r="F7" s="366"/>
      <c r="G7" s="366"/>
      <c r="H7" s="366"/>
      <c r="I7" s="366"/>
      <c r="J7" s="366"/>
      <c r="K7" s="366"/>
    </row>
    <row r="8" spans="1:11" ht="22.5" customHeight="1" x14ac:dyDescent="0.25">
      <c r="A8" s="466" t="s">
        <v>1</v>
      </c>
      <c r="B8" s="366"/>
      <c r="C8" s="477"/>
      <c r="D8" s="366"/>
      <c r="E8" s="366"/>
      <c r="F8" s="366"/>
      <c r="G8" s="366"/>
      <c r="H8" s="366"/>
      <c r="I8" s="366"/>
      <c r="J8" s="366"/>
      <c r="K8" s="366"/>
    </row>
    <row r="9" spans="1:11" ht="22.5" customHeight="1" x14ac:dyDescent="0.25">
      <c r="A9" s="466" t="s">
        <v>138</v>
      </c>
      <c r="B9" s="366"/>
      <c r="C9" s="477"/>
      <c r="D9" s="366"/>
      <c r="E9" s="366"/>
      <c r="F9" s="366"/>
      <c r="G9" s="366"/>
      <c r="H9" s="366"/>
      <c r="I9" s="366"/>
      <c r="J9" s="366"/>
      <c r="K9" s="366"/>
    </row>
    <row r="10" spans="1:11" ht="22.5" customHeight="1" x14ac:dyDescent="0.25">
      <c r="A10" s="466" t="s">
        <v>139</v>
      </c>
      <c r="B10" s="366"/>
      <c r="C10" s="470" t="s">
        <v>50</v>
      </c>
      <c r="D10" s="366"/>
      <c r="E10" s="366"/>
      <c r="F10" s="366"/>
      <c r="G10" s="366"/>
      <c r="H10" s="366"/>
      <c r="I10" s="366"/>
      <c r="J10" s="366"/>
      <c r="K10" s="366"/>
    </row>
    <row r="11" spans="1:11" ht="22.5" customHeight="1" x14ac:dyDescent="0.25">
      <c r="A11" s="466" t="s">
        <v>140</v>
      </c>
      <c r="B11" s="366"/>
      <c r="C11" s="469" t="s">
        <v>50</v>
      </c>
      <c r="D11" s="366"/>
      <c r="E11" s="366"/>
      <c r="F11" s="366"/>
      <c r="G11" s="366"/>
      <c r="H11" s="366"/>
      <c r="I11" s="366"/>
      <c r="J11" s="366"/>
      <c r="K11" s="366"/>
    </row>
    <row r="12" spans="1:11" ht="22.5" customHeight="1" x14ac:dyDescent="0.25">
      <c r="A12" s="469" t="s">
        <v>156</v>
      </c>
      <c r="B12" s="366"/>
      <c r="C12" s="366"/>
      <c r="D12" s="366"/>
      <c r="E12" s="366"/>
      <c r="F12" s="366"/>
      <c r="G12" s="366"/>
      <c r="H12" s="366"/>
      <c r="I12" s="366"/>
      <c r="J12" s="366"/>
      <c r="K12" s="366"/>
    </row>
    <row r="13" spans="1:11" ht="24" customHeight="1" x14ac:dyDescent="0.25">
      <c r="A13" s="366"/>
      <c r="B13" s="366"/>
      <c r="C13" s="366"/>
      <c r="D13" s="366"/>
      <c r="E13" s="366"/>
      <c r="F13" s="366"/>
      <c r="G13" s="366"/>
      <c r="H13" s="366"/>
      <c r="I13" s="366"/>
      <c r="J13" s="366"/>
      <c r="K13" s="366"/>
    </row>
    <row r="14" spans="1:11" ht="39.6" x14ac:dyDescent="0.25">
      <c r="A14" s="479" t="s">
        <v>157</v>
      </c>
      <c r="B14" s="472"/>
      <c r="C14" s="473"/>
      <c r="D14" s="75" t="s">
        <v>47</v>
      </c>
      <c r="E14" s="75" t="s">
        <v>150</v>
      </c>
      <c r="F14" s="75" t="s">
        <v>151</v>
      </c>
      <c r="G14" s="75" t="s">
        <v>152</v>
      </c>
      <c r="H14" s="75" t="s">
        <v>158</v>
      </c>
      <c r="I14" s="75" t="s">
        <v>159</v>
      </c>
      <c r="J14" s="75" t="s">
        <v>160</v>
      </c>
      <c r="K14" s="69" t="s">
        <v>72</v>
      </c>
    </row>
    <row r="15" spans="1:11" ht="22.5" customHeight="1" x14ac:dyDescent="0.25">
      <c r="A15" s="480"/>
      <c r="B15" s="472"/>
      <c r="C15" s="473"/>
      <c r="D15" s="79"/>
      <c r="E15" s="13" t="s">
        <v>161</v>
      </c>
      <c r="F15" s="77" t="s">
        <v>50</v>
      </c>
      <c r="G15" s="79"/>
      <c r="H15" s="79"/>
      <c r="I15" s="76"/>
      <c r="J15" s="76"/>
      <c r="K15" s="77" t="s">
        <v>162</v>
      </c>
    </row>
    <row r="16" spans="1:11" ht="22.5" customHeight="1" x14ac:dyDescent="0.25">
      <c r="A16" s="480"/>
      <c r="B16" s="472"/>
      <c r="C16" s="473"/>
      <c r="D16" s="79"/>
      <c r="E16" s="80"/>
      <c r="F16" s="77" t="s">
        <v>50</v>
      </c>
      <c r="G16" s="79"/>
      <c r="H16" s="79"/>
      <c r="I16" s="81"/>
      <c r="J16" s="81"/>
      <c r="K16" s="77" t="s">
        <v>162</v>
      </c>
    </row>
    <row r="17" spans="1:11" ht="22.5" customHeight="1" x14ac:dyDescent="0.25">
      <c r="A17" s="480"/>
      <c r="B17" s="472"/>
      <c r="C17" s="473"/>
      <c r="D17" s="79"/>
      <c r="E17" s="80"/>
      <c r="F17" s="77" t="s">
        <v>50</v>
      </c>
      <c r="G17" s="79"/>
      <c r="H17" s="79"/>
      <c r="I17" s="81"/>
      <c r="J17" s="81"/>
      <c r="K17" s="77" t="s">
        <v>162</v>
      </c>
    </row>
    <row r="18" spans="1:11" ht="22.5" customHeight="1" x14ac:dyDescent="0.25">
      <c r="A18" s="480"/>
      <c r="B18" s="472"/>
      <c r="C18" s="473"/>
      <c r="D18" s="79"/>
      <c r="E18" s="80"/>
      <c r="F18" s="77" t="s">
        <v>50</v>
      </c>
      <c r="G18" s="79"/>
      <c r="H18" s="79"/>
      <c r="I18" s="81"/>
      <c r="J18" s="81"/>
      <c r="K18" s="77" t="s">
        <v>162</v>
      </c>
    </row>
    <row r="19" spans="1:11" ht="22.5" customHeight="1" x14ac:dyDescent="0.25">
      <c r="A19" s="480"/>
      <c r="B19" s="472"/>
      <c r="C19" s="473"/>
      <c r="D19" s="79"/>
      <c r="E19" s="80"/>
      <c r="F19" s="77" t="s">
        <v>50</v>
      </c>
      <c r="G19" s="79"/>
      <c r="H19" s="79"/>
      <c r="I19" s="81"/>
      <c r="J19" s="81"/>
      <c r="K19" s="77" t="s">
        <v>162</v>
      </c>
    </row>
    <row r="20" spans="1:11" ht="22.5" customHeight="1" x14ac:dyDescent="0.25">
      <c r="A20" s="480"/>
      <c r="B20" s="472"/>
      <c r="C20" s="473"/>
      <c r="D20" s="79"/>
      <c r="E20" s="80"/>
      <c r="F20" s="77" t="s">
        <v>50</v>
      </c>
      <c r="G20" s="79"/>
      <c r="H20" s="79"/>
      <c r="I20" s="81"/>
      <c r="J20" s="81"/>
      <c r="K20" s="77" t="s">
        <v>162</v>
      </c>
    </row>
    <row r="21" spans="1:11" ht="22.5" customHeight="1" x14ac:dyDescent="0.25">
      <c r="A21" s="480"/>
      <c r="B21" s="472"/>
      <c r="C21" s="473"/>
      <c r="D21" s="79"/>
      <c r="E21" s="80"/>
      <c r="F21" s="77" t="s">
        <v>50</v>
      </c>
      <c r="G21" s="79"/>
      <c r="H21" s="79"/>
      <c r="I21" s="81"/>
      <c r="J21" s="81"/>
      <c r="K21" s="77" t="s">
        <v>162</v>
      </c>
    </row>
    <row r="22" spans="1:11" ht="22.5" customHeight="1" x14ac:dyDescent="0.25">
      <c r="A22" s="480"/>
      <c r="B22" s="472"/>
      <c r="C22" s="473"/>
      <c r="D22" s="79"/>
      <c r="E22" s="80"/>
      <c r="F22" s="77" t="s">
        <v>50</v>
      </c>
      <c r="G22" s="79"/>
      <c r="H22" s="79"/>
      <c r="I22" s="81"/>
      <c r="J22" s="81"/>
      <c r="K22" s="77" t="s">
        <v>162</v>
      </c>
    </row>
    <row r="23" spans="1:11" ht="26.25" customHeight="1" x14ac:dyDescent="0.25">
      <c r="A23" s="478" t="s">
        <v>163</v>
      </c>
      <c r="B23" s="472"/>
      <c r="C23" s="472"/>
      <c r="D23" s="473"/>
      <c r="E23" s="82"/>
      <c r="F23" s="82"/>
      <c r="G23" s="82"/>
      <c r="H23" s="82"/>
      <c r="I23" s="83">
        <f t="shared" ref="I23:J23" si="0">SUM(I15:I22)</f>
        <v>0</v>
      </c>
      <c r="J23" s="83">
        <f t="shared" si="0"/>
        <v>0</v>
      </c>
      <c r="K23" s="82"/>
    </row>
    <row r="25" spans="1:11" ht="13.8" x14ac:dyDescent="0.25">
      <c r="E25" s="68" t="s">
        <v>164</v>
      </c>
      <c r="F25" s="68"/>
      <c r="G25" s="12"/>
      <c r="H25" s="12"/>
    </row>
    <row r="26" spans="1:11" ht="15" x14ac:dyDescent="0.25">
      <c r="D26" s="74"/>
      <c r="E26" s="2" t="s">
        <v>165</v>
      </c>
      <c r="F26" s="2"/>
      <c r="G26" s="12"/>
      <c r="H26" s="12"/>
    </row>
    <row r="27" spans="1:11" ht="15" x14ac:dyDescent="0.25">
      <c r="D27" s="74"/>
      <c r="E27" s="2"/>
      <c r="F27" s="2"/>
      <c r="G27" s="12"/>
      <c r="H27" s="12"/>
    </row>
    <row r="28" spans="1:11" ht="13.8" x14ac:dyDescent="0.25">
      <c r="E28" s="68" t="s">
        <v>138</v>
      </c>
      <c r="F28" s="68"/>
      <c r="G28" s="12"/>
      <c r="H28" s="12"/>
    </row>
    <row r="29" spans="1:11" ht="13.8" x14ac:dyDescent="0.25">
      <c r="E29" s="2" t="s">
        <v>145</v>
      </c>
      <c r="F29" s="2"/>
      <c r="G29" s="12"/>
      <c r="H29" s="12"/>
    </row>
    <row r="30" spans="1:11" ht="13.8" x14ac:dyDescent="0.25">
      <c r="E30" s="2"/>
      <c r="F30" s="2"/>
      <c r="G30" s="12"/>
      <c r="H30" s="12"/>
    </row>
    <row r="31" spans="1:11" ht="13.8" x14ac:dyDescent="0.25">
      <c r="E31" s="68" t="s">
        <v>146</v>
      </c>
      <c r="F31" s="68"/>
      <c r="G31" s="12"/>
      <c r="H31" s="12"/>
    </row>
    <row r="32" spans="1:11" ht="13.8" x14ac:dyDescent="0.25">
      <c r="E32" s="2" t="s">
        <v>147</v>
      </c>
      <c r="F32" s="2"/>
    </row>
  </sheetData>
  <mergeCells count="23">
    <mergeCell ref="A23:D23"/>
    <mergeCell ref="C10:K10"/>
    <mergeCell ref="C11:K11"/>
    <mergeCell ref="A12:K13"/>
    <mergeCell ref="A14:C14"/>
    <mergeCell ref="A15:C15"/>
    <mergeCell ref="A16:C16"/>
    <mergeCell ref="A17:C17"/>
    <mergeCell ref="A18:C18"/>
    <mergeCell ref="A19:C19"/>
    <mergeCell ref="A20:C20"/>
    <mergeCell ref="A21:C21"/>
    <mergeCell ref="A22:C22"/>
    <mergeCell ref="A9:B9"/>
    <mergeCell ref="A10:B10"/>
    <mergeCell ref="A11:B11"/>
    <mergeCell ref="A1:K5"/>
    <mergeCell ref="A6:K6"/>
    <mergeCell ref="A7:B7"/>
    <mergeCell ref="C7:K7"/>
    <mergeCell ref="A8:B8"/>
    <mergeCell ref="C8:K8"/>
    <mergeCell ref="C9:K9"/>
  </mergeCells>
  <dataValidations count="4">
    <dataValidation type="list" allowBlank="1" showErrorMessage="1" sqref="F15:F22" xr:uid="{00000000-0002-0000-0900-000000000000}">
      <formula1>"Selecionar,Pesquisador,Estudante "</formula1>
    </dataValidation>
    <dataValidation type="list" allowBlank="1" showErrorMessage="1" sqref="C11" xr:uid="{00000000-0002-0000-0900-000001000000}">
      <formula1>"Selecionar,Macroentrega 1,Macroentrega 2,Macroentrega 3 ,Macroentrega 4 ,Macroentrega 5"</formula1>
    </dataValidation>
    <dataValidation type="list" allowBlank="1" showErrorMessage="1" sqref="C10" xr:uid="{00000000-0002-0000-0900-000002000000}">
      <formula1>"Selecionar,01/2025,02/2025,03/2025,04/2025,05/2025,06/2025,07/2025,08/2025,09/2025,10/2025,11/2025,12/2025"</formula1>
    </dataValidation>
    <dataValidation type="list" allowBlank="1" showErrorMessage="1" sqref="K15:K22" xr:uid="{00000000-0002-0000-0900-000003000000}">
      <formula1>"Embrapii"</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7" tint="0.59999389629810485"/>
    <outlinePr summaryBelow="0" summaryRight="0"/>
  </sheetPr>
  <dimension ref="A1:X55"/>
  <sheetViews>
    <sheetView zoomScaleNormal="100" workbookViewId="0">
      <selection activeCell="D12" sqref="D12:H12"/>
    </sheetView>
  </sheetViews>
  <sheetFormatPr defaultColWidth="0" defaultRowHeight="15.75" customHeight="1" zeroHeight="1" x14ac:dyDescent="0.25"/>
  <cols>
    <col min="1" max="1" width="12.5546875" style="84" customWidth="1"/>
    <col min="2" max="2" width="8.6640625" style="84" customWidth="1"/>
    <col min="3" max="3" width="24" style="84" customWidth="1"/>
    <col min="4" max="7" width="20.6640625" style="84" customWidth="1"/>
    <col min="8" max="8" width="21.6640625" style="84" customWidth="1"/>
    <col min="9" max="9" width="12.5546875" style="104" customWidth="1"/>
    <col min="10" max="15" width="12.5546875" style="104" hidden="1" customWidth="1"/>
    <col min="16" max="16384" width="12.5546875" style="84" hidden="1"/>
  </cols>
  <sheetData>
    <row r="1" spans="1:8" ht="15.75" customHeight="1" x14ac:dyDescent="0.25">
      <c r="A1" s="261"/>
      <c r="B1" s="262"/>
      <c r="C1" s="262"/>
      <c r="D1" s="262"/>
      <c r="E1" s="262"/>
      <c r="F1" s="262"/>
      <c r="G1" s="262"/>
      <c r="H1" s="263"/>
    </row>
    <row r="2" spans="1:8" ht="15.75" customHeight="1" x14ac:dyDescent="0.25">
      <c r="A2" s="264"/>
      <c r="B2" s="265"/>
      <c r="C2" s="265"/>
      <c r="D2" s="265"/>
      <c r="E2" s="265"/>
      <c r="F2" s="265"/>
      <c r="G2" s="265"/>
      <c r="H2" s="266"/>
    </row>
    <row r="3" spans="1:8" ht="15.75" customHeight="1" x14ac:dyDescent="0.25">
      <c r="A3" s="264"/>
      <c r="B3" s="265"/>
      <c r="C3" s="265"/>
      <c r="D3" s="265"/>
      <c r="E3" s="265"/>
      <c r="F3" s="265"/>
      <c r="G3" s="265"/>
      <c r="H3" s="266"/>
    </row>
    <row r="4" spans="1:8" ht="15.75" customHeight="1" x14ac:dyDescent="0.25">
      <c r="A4" s="264"/>
      <c r="B4" s="265"/>
      <c r="C4" s="265"/>
      <c r="D4" s="265"/>
      <c r="E4" s="265"/>
      <c r="F4" s="265"/>
      <c r="G4" s="265"/>
      <c r="H4" s="266"/>
    </row>
    <row r="5" spans="1:8" ht="13.8" thickBot="1" x14ac:dyDescent="0.3">
      <c r="A5" s="267"/>
      <c r="B5" s="268"/>
      <c r="C5" s="268"/>
      <c r="D5" s="268"/>
      <c r="E5" s="268"/>
      <c r="F5" s="268"/>
      <c r="G5" s="268"/>
      <c r="H5" s="269"/>
    </row>
    <row r="6" spans="1:8" ht="13.8" thickBot="1" x14ac:dyDescent="0.3">
      <c r="A6" s="296" t="s">
        <v>170</v>
      </c>
      <c r="B6" s="297"/>
      <c r="C6" s="297"/>
      <c r="D6" s="297"/>
      <c r="E6" s="297"/>
      <c r="F6" s="297"/>
      <c r="G6" s="297"/>
      <c r="H6" s="298"/>
    </row>
    <row r="7" spans="1:8" ht="13.8" thickBot="1" x14ac:dyDescent="0.3">
      <c r="A7" s="299" t="s">
        <v>168</v>
      </c>
      <c r="B7" s="300"/>
      <c r="C7" s="300"/>
      <c r="D7" s="300"/>
      <c r="E7" s="300"/>
      <c r="F7" s="300"/>
      <c r="G7" s="300"/>
      <c r="H7" s="301"/>
    </row>
    <row r="8" spans="1:8" ht="22.5" customHeight="1" x14ac:dyDescent="0.25">
      <c r="A8" s="273" t="s">
        <v>0</v>
      </c>
      <c r="B8" s="274"/>
      <c r="C8" s="274"/>
      <c r="D8" s="274"/>
      <c r="E8" s="274"/>
      <c r="F8" s="274"/>
      <c r="G8" s="274"/>
      <c r="H8" s="275"/>
    </row>
    <row r="9" spans="1:8" ht="28.5" customHeight="1" x14ac:dyDescent="0.25">
      <c r="A9" s="256" t="s">
        <v>1</v>
      </c>
      <c r="B9" s="257"/>
      <c r="C9" s="257"/>
      <c r="D9" s="287"/>
      <c r="E9" s="288"/>
      <c r="F9" s="288"/>
      <c r="G9" s="288"/>
      <c r="H9" s="289"/>
    </row>
    <row r="10" spans="1:8" ht="22.5" customHeight="1" x14ac:dyDescent="0.25">
      <c r="A10" s="256" t="s">
        <v>2</v>
      </c>
      <c r="B10" s="257"/>
      <c r="C10" s="257"/>
      <c r="D10" s="290" t="s">
        <v>331</v>
      </c>
      <c r="E10" s="288"/>
      <c r="F10" s="288"/>
      <c r="G10" s="288"/>
      <c r="H10" s="289"/>
    </row>
    <row r="11" spans="1:8" ht="22.5" customHeight="1" x14ac:dyDescent="0.25">
      <c r="A11" s="256" t="s">
        <v>4</v>
      </c>
      <c r="B11" s="257"/>
      <c r="C11" s="257"/>
      <c r="D11" s="290"/>
      <c r="E11" s="288"/>
      <c r="F11" s="288"/>
      <c r="G11" s="288"/>
      <c r="H11" s="289"/>
    </row>
    <row r="12" spans="1:8" ht="22.5" customHeight="1" x14ac:dyDescent="0.25">
      <c r="A12" s="256" t="s">
        <v>5</v>
      </c>
      <c r="B12" s="257"/>
      <c r="C12" s="257"/>
      <c r="D12" s="293"/>
      <c r="E12" s="257"/>
      <c r="F12" s="257"/>
      <c r="G12" s="257"/>
      <c r="H12" s="294"/>
    </row>
    <row r="13" spans="1:8" ht="22.5" customHeight="1" x14ac:dyDescent="0.25">
      <c r="A13" s="256" t="s">
        <v>6</v>
      </c>
      <c r="B13" s="257"/>
      <c r="C13" s="257"/>
      <c r="D13" s="293"/>
      <c r="E13" s="257"/>
      <c r="F13" s="257"/>
      <c r="G13" s="257"/>
      <c r="H13" s="294"/>
    </row>
    <row r="14" spans="1:8" ht="22.5" customHeight="1" x14ac:dyDescent="0.25">
      <c r="A14" s="256" t="s">
        <v>7</v>
      </c>
      <c r="B14" s="257"/>
      <c r="C14" s="257"/>
      <c r="D14" s="293"/>
      <c r="E14" s="257"/>
      <c r="F14" s="257"/>
      <c r="G14" s="257"/>
      <c r="H14" s="294"/>
    </row>
    <row r="15" spans="1:8" ht="22.5" customHeight="1" x14ac:dyDescent="0.25">
      <c r="A15" s="256" t="s">
        <v>8</v>
      </c>
      <c r="B15" s="257"/>
      <c r="C15" s="257"/>
      <c r="D15" s="293"/>
      <c r="E15" s="257"/>
      <c r="F15" s="257"/>
      <c r="G15" s="257"/>
      <c r="H15" s="294"/>
    </row>
    <row r="16" spans="1:8" ht="22.5" customHeight="1" x14ac:dyDescent="0.25">
      <c r="A16" s="256" t="s">
        <v>9</v>
      </c>
      <c r="B16" s="257"/>
      <c r="C16" s="257"/>
      <c r="D16" s="293"/>
      <c r="E16" s="257"/>
      <c r="F16" s="257"/>
      <c r="G16" s="257"/>
      <c r="H16" s="294"/>
    </row>
    <row r="17" spans="1:24" ht="22.5" customHeight="1" x14ac:dyDescent="0.25">
      <c r="A17" s="256" t="s">
        <v>10</v>
      </c>
      <c r="B17" s="257"/>
      <c r="C17" s="257"/>
      <c r="D17" s="293"/>
      <c r="E17" s="257"/>
      <c r="F17" s="257"/>
      <c r="G17" s="257"/>
      <c r="H17" s="294"/>
    </row>
    <row r="18" spans="1:24" ht="22.5" customHeight="1" x14ac:dyDescent="0.25">
      <c r="A18" s="256" t="s">
        <v>171</v>
      </c>
      <c r="B18" s="257"/>
      <c r="C18" s="257"/>
      <c r="D18" s="290"/>
      <c r="E18" s="288"/>
      <c r="F18" s="288"/>
      <c r="G18" s="288"/>
      <c r="H18" s="289"/>
    </row>
    <row r="19" spans="1:24" ht="22.5" customHeight="1" x14ac:dyDescent="0.25">
      <c r="A19" s="256" t="s">
        <v>11</v>
      </c>
      <c r="B19" s="257"/>
      <c r="C19" s="257"/>
      <c r="D19" s="291"/>
      <c r="E19" s="291"/>
      <c r="F19" s="291"/>
      <c r="G19" s="291"/>
      <c r="H19" s="292"/>
    </row>
    <row r="20" spans="1:24" ht="25.5" customHeight="1" x14ac:dyDescent="0.25">
      <c r="A20" s="256" t="s">
        <v>12</v>
      </c>
      <c r="B20" s="257"/>
      <c r="C20" s="257"/>
      <c r="D20" s="291"/>
      <c r="E20" s="291"/>
      <c r="F20" s="291"/>
      <c r="G20" s="291"/>
      <c r="H20" s="292"/>
    </row>
    <row r="21" spans="1:24" ht="24" customHeight="1" thickBot="1" x14ac:dyDescent="0.3">
      <c r="A21" s="282" t="s">
        <v>13</v>
      </c>
      <c r="B21" s="283"/>
      <c r="C21" s="283"/>
      <c r="D21" s="306"/>
      <c r="E21" s="306"/>
      <c r="F21" s="306"/>
      <c r="G21" s="306"/>
      <c r="H21" s="307"/>
      <c r="I21" s="175"/>
      <c r="J21" s="175"/>
      <c r="K21" s="175"/>
      <c r="L21" s="175"/>
      <c r="M21" s="175"/>
      <c r="N21" s="175"/>
      <c r="O21" s="175"/>
      <c r="P21" s="1"/>
      <c r="Q21" s="1"/>
      <c r="R21" s="1"/>
      <c r="S21" s="1"/>
      <c r="T21" s="1"/>
      <c r="U21" s="1"/>
      <c r="V21" s="1"/>
      <c r="W21" s="1"/>
      <c r="X21" s="1"/>
    </row>
    <row r="22" spans="1:24" ht="22.5" customHeight="1" x14ac:dyDescent="0.25">
      <c r="A22" s="308" t="s">
        <v>172</v>
      </c>
      <c r="B22" s="274"/>
      <c r="C22" s="274"/>
      <c r="D22" s="274"/>
      <c r="E22" s="274"/>
      <c r="F22" s="274"/>
      <c r="G22" s="274"/>
      <c r="H22" s="275"/>
    </row>
    <row r="23" spans="1:24" ht="22.5" customHeight="1" x14ac:dyDescent="0.25">
      <c r="A23" s="295" t="s">
        <v>14</v>
      </c>
      <c r="B23" s="257"/>
      <c r="C23" s="257"/>
      <c r="D23" s="98" t="s">
        <v>15</v>
      </c>
      <c r="E23" s="98" t="s">
        <v>16</v>
      </c>
      <c r="F23" s="98" t="s">
        <v>17</v>
      </c>
      <c r="G23" s="98" t="s">
        <v>18</v>
      </c>
      <c r="H23" s="99" t="s">
        <v>19</v>
      </c>
    </row>
    <row r="24" spans="1:24" ht="30" customHeight="1" x14ac:dyDescent="0.25">
      <c r="A24" s="295" t="s">
        <v>20</v>
      </c>
      <c r="B24" s="257"/>
      <c r="C24" s="257"/>
      <c r="D24" s="86" t="str">
        <f>IF(Macroentregas!B9&lt;&gt;"",Macroentregas!B9,"")</f>
        <v/>
      </c>
      <c r="E24" s="86" t="str">
        <f>IF(Macroentregas!E9&lt;&gt;"",Macroentregas!E9,"")</f>
        <v/>
      </c>
      <c r="F24" s="86" t="str">
        <f>IF(Macroentregas!H9&lt;&gt;"",Macroentregas!H9,"")</f>
        <v/>
      </c>
      <c r="G24" s="86" t="str">
        <f>IF(Macroentregas!K9&lt;&gt;"",Macroentregas!K9,"")</f>
        <v/>
      </c>
      <c r="H24" s="100" t="str">
        <f>IF(Macroentregas!N9&lt;&gt;"",Macroentregas!N9,"")</f>
        <v/>
      </c>
    </row>
    <row r="25" spans="1:24" ht="33" customHeight="1" x14ac:dyDescent="0.25">
      <c r="A25" s="295" t="s">
        <v>21</v>
      </c>
      <c r="B25" s="257"/>
      <c r="C25" s="257"/>
      <c r="D25" s="89" t="str">
        <f>IF(D$24&lt;&gt;"",Macroentregas!B10,"")</f>
        <v/>
      </c>
      <c r="E25" s="89" t="str">
        <f>IF(E$24&lt;&gt;"",Macroentregas!E10,"")</f>
        <v/>
      </c>
      <c r="F25" s="89" t="str">
        <f>IF(F$24&lt;&gt;"",Macroentregas!H10,"")</f>
        <v/>
      </c>
      <c r="G25" s="89" t="str">
        <f>IF(G$24&lt;&gt;"",Macroentregas!K10,"")</f>
        <v/>
      </c>
      <c r="H25" s="101" t="str">
        <f>IF(H$24&lt;&gt;"",Macroentregas!N10,"")</f>
        <v/>
      </c>
    </row>
    <row r="26" spans="1:24" ht="33" customHeight="1" x14ac:dyDescent="0.25">
      <c r="A26" s="295" t="s">
        <v>22</v>
      </c>
      <c r="B26" s="257"/>
      <c r="C26" s="257"/>
      <c r="D26" s="89" t="str">
        <f>IF(D$24&lt;&gt;"",Macroentregas!B12,"")</f>
        <v/>
      </c>
      <c r="E26" s="89" t="str">
        <f>IF(E$24&lt;&gt;"",Macroentregas!E12,"")</f>
        <v/>
      </c>
      <c r="F26" s="89" t="str">
        <f>IF(F$24&lt;&gt;"",Macroentregas!H12,"")</f>
        <v/>
      </c>
      <c r="G26" s="89" t="str">
        <f>IF(G$24&lt;&gt;"",Macroentregas!#REF!,"")</f>
        <v/>
      </c>
      <c r="H26" s="101" t="str">
        <f>IF(H$24&lt;&gt;"",Macroentregas!N12,"")</f>
        <v/>
      </c>
    </row>
    <row r="27" spans="1:24" ht="33" customHeight="1" thickBot="1" x14ac:dyDescent="0.3">
      <c r="A27" s="304" t="s">
        <v>23</v>
      </c>
      <c r="B27" s="283"/>
      <c r="C27" s="283"/>
      <c r="D27" s="102" t="str">
        <f>IF(D$24&lt;&gt;"",Macroentregas!B17,"")</f>
        <v/>
      </c>
      <c r="E27" s="102" t="str">
        <f>IF(E$24&lt;&gt;"",Macroentregas!E17,"")</f>
        <v/>
      </c>
      <c r="F27" s="102" t="str">
        <f>IF(F$24&lt;&gt;"",Macroentregas!H17,"")</f>
        <v/>
      </c>
      <c r="G27" s="102" t="str">
        <f>IF(G$24&lt;&gt;"",Macroentregas!K17,"")</f>
        <v/>
      </c>
      <c r="H27" s="176" t="str">
        <f>IF(H$24&lt;&gt;"",Macroentregas!N17,"")</f>
        <v/>
      </c>
    </row>
    <row r="28" spans="1:24" ht="22.5" customHeight="1" x14ac:dyDescent="0.25">
      <c r="A28" s="305" t="s">
        <v>324</v>
      </c>
      <c r="B28" s="262"/>
      <c r="C28" s="262"/>
      <c r="D28" s="262"/>
      <c r="E28" s="262"/>
      <c r="F28" s="262"/>
      <c r="G28" s="262"/>
      <c r="H28" s="263"/>
    </row>
    <row r="29" spans="1:24" ht="22.5" customHeight="1" x14ac:dyDescent="0.25">
      <c r="A29" s="302" t="s">
        <v>325</v>
      </c>
      <c r="B29" s="303"/>
      <c r="C29" s="303"/>
      <c r="D29" s="303"/>
      <c r="E29" s="303"/>
      <c r="F29" s="303"/>
      <c r="G29" s="173" t="s">
        <v>28</v>
      </c>
      <c r="H29" s="177" t="s">
        <v>330</v>
      </c>
    </row>
    <row r="30" spans="1:24" ht="15.75" customHeight="1" x14ac:dyDescent="0.25">
      <c r="A30" s="309" t="s">
        <v>295</v>
      </c>
      <c r="B30" s="293"/>
      <c r="C30" s="293"/>
      <c r="D30" s="293"/>
      <c r="E30" s="293"/>
      <c r="F30" s="293"/>
      <c r="G30" s="172">
        <f>IF(D21="",0,Negociação!B25)</f>
        <v>0</v>
      </c>
      <c r="H30" s="179">
        <f>IF($D$21="",0,Negociação!C25)</f>
        <v>0</v>
      </c>
    </row>
    <row r="31" spans="1:24" ht="15.75" customHeight="1" x14ac:dyDescent="0.25">
      <c r="A31" s="309" t="s">
        <v>294</v>
      </c>
      <c r="B31" s="293"/>
      <c r="C31" s="293"/>
      <c r="D31" s="293"/>
      <c r="E31" s="293"/>
      <c r="F31" s="293"/>
      <c r="G31" s="172">
        <f>IF(D21="",0,Negociação!B26)</f>
        <v>0</v>
      </c>
      <c r="H31" s="179">
        <f>IF($D$21="",0,Negociação!C26)</f>
        <v>0</v>
      </c>
    </row>
    <row r="32" spans="1:24" ht="15.75" customHeight="1" x14ac:dyDescent="0.25">
      <c r="A32" s="309" t="s">
        <v>296</v>
      </c>
      <c r="B32" s="293"/>
      <c r="C32" s="293"/>
      <c r="D32" s="293"/>
      <c r="E32" s="293"/>
      <c r="F32" s="293"/>
      <c r="G32" s="172">
        <f>IF(D21="",0,Negociação!B27)</f>
        <v>0</v>
      </c>
      <c r="H32" s="179">
        <f>IF($D$21="",0,Negociação!C27)</f>
        <v>0</v>
      </c>
    </row>
    <row r="33" spans="1:8" ht="15.75" customHeight="1" x14ac:dyDescent="0.25">
      <c r="A33" s="310" t="s">
        <v>26</v>
      </c>
      <c r="B33" s="311"/>
      <c r="C33" s="311"/>
      <c r="D33" s="311"/>
      <c r="E33" s="311"/>
      <c r="F33" s="311"/>
      <c r="G33" s="183">
        <f>IF(D21="",0,Negociação!B28)</f>
        <v>0</v>
      </c>
      <c r="H33" s="252">
        <f>IF($D$21="",0,Negociação!C28)</f>
        <v>0</v>
      </c>
    </row>
    <row r="34" spans="1:8" ht="15.75" customHeight="1" x14ac:dyDescent="0.25">
      <c r="A34" s="180"/>
      <c r="B34" s="104"/>
      <c r="C34" s="104"/>
      <c r="D34" s="104"/>
      <c r="E34" s="104"/>
      <c r="F34" s="104"/>
      <c r="G34" s="104"/>
      <c r="H34" s="181"/>
    </row>
    <row r="35" spans="1:8" ht="15.75" customHeight="1" x14ac:dyDescent="0.25">
      <c r="A35" s="302" t="s">
        <v>326</v>
      </c>
      <c r="B35" s="303"/>
      <c r="C35" s="303"/>
      <c r="D35" s="303"/>
      <c r="E35" s="303"/>
      <c r="F35" s="303"/>
      <c r="G35" s="173" t="s">
        <v>28</v>
      </c>
      <c r="H35" s="177" t="s">
        <v>330</v>
      </c>
    </row>
    <row r="36" spans="1:8" ht="15.75" customHeight="1" x14ac:dyDescent="0.25">
      <c r="A36" s="318" t="s">
        <v>327</v>
      </c>
      <c r="B36" s="312"/>
      <c r="C36" s="312"/>
      <c r="D36" s="312"/>
      <c r="E36" s="312"/>
      <c r="F36" s="312"/>
      <c r="G36" s="312" t="str">
        <f>D10</f>
        <v>Selecione</v>
      </c>
      <c r="H36" s="313"/>
    </row>
    <row r="37" spans="1:8" ht="15.75" customHeight="1" x14ac:dyDescent="0.25">
      <c r="A37" s="314" t="s">
        <v>3</v>
      </c>
      <c r="B37" s="315"/>
      <c r="C37" s="315"/>
      <c r="D37" s="315"/>
      <c r="E37" s="315"/>
      <c r="F37" s="315"/>
      <c r="G37" s="174">
        <f>IF(D21="",0,IF($G$36="SEBRAE DT",Negociação!C34,IF(Geral!$G$36="SEBRAE ET",Negociação!C42,Negociação!C53)))</f>
        <v>0</v>
      </c>
      <c r="H37" s="182">
        <f>IFERROR(G37/$G$33,0)</f>
        <v>0</v>
      </c>
    </row>
    <row r="38" spans="1:8" ht="15.75" customHeight="1" x14ac:dyDescent="0.25">
      <c r="A38" s="314" t="s">
        <v>328</v>
      </c>
      <c r="B38" s="315"/>
      <c r="C38" s="315"/>
      <c r="D38" s="315"/>
      <c r="E38" s="315"/>
      <c r="F38" s="315"/>
      <c r="G38" s="174">
        <f>IF(D21="",0,IF($G$36="SEBRAE DT",Negociação!C35,IF(Geral!$G$36="SEBRAE ET",Negociação!C43,Negociação!C54)))</f>
        <v>0</v>
      </c>
      <c r="H38" s="182">
        <f>IFERROR(G38/$G$33,0)</f>
        <v>0</v>
      </c>
    </row>
    <row r="39" spans="1:8" ht="15.75" customHeight="1" x14ac:dyDescent="0.25">
      <c r="A39" s="314" t="s">
        <v>329</v>
      </c>
      <c r="B39" s="315"/>
      <c r="C39" s="315"/>
      <c r="D39" s="315"/>
      <c r="E39" s="315"/>
      <c r="F39" s="315"/>
      <c r="G39" s="174">
        <f>IF(D21="",0,IF($G$36="SEBRAE DT",0,IF(Geral!$G$36="SEBRAE ET",Negociação!C40,Negociação!C51)))</f>
        <v>0</v>
      </c>
      <c r="H39" s="182">
        <f>IFERROR(G39/$G$33,0)</f>
        <v>0</v>
      </c>
    </row>
    <row r="40" spans="1:8" ht="15.75" customHeight="1" thickBot="1" x14ac:dyDescent="0.3">
      <c r="A40" s="316" t="s">
        <v>26</v>
      </c>
      <c r="B40" s="317"/>
      <c r="C40" s="317"/>
      <c r="D40" s="317"/>
      <c r="E40" s="317"/>
      <c r="F40" s="317"/>
      <c r="G40" s="184">
        <f>SUM(G37:G39)</f>
        <v>0</v>
      </c>
      <c r="H40" s="185">
        <f>SUM(H37:H39)</f>
        <v>0</v>
      </c>
    </row>
    <row r="41" spans="1:8" ht="15.75" customHeight="1" x14ac:dyDescent="0.25">
      <c r="A41" s="104"/>
      <c r="B41" s="104"/>
      <c r="C41" s="104"/>
      <c r="D41" s="104"/>
      <c r="E41" s="104"/>
      <c r="F41" s="104"/>
      <c r="G41" s="104"/>
      <c r="H41" s="104"/>
    </row>
    <row r="42" spans="1:8" ht="15.75" hidden="1" customHeight="1" x14ac:dyDescent="0.25">
      <c r="A42" s="104"/>
      <c r="B42" s="104"/>
      <c r="C42" s="104"/>
      <c r="D42" s="104"/>
      <c r="E42" s="104"/>
      <c r="F42" s="104"/>
      <c r="G42" s="104"/>
      <c r="H42" s="104"/>
    </row>
    <row r="43" spans="1:8" ht="15.75" hidden="1" customHeight="1" x14ac:dyDescent="0.25">
      <c r="A43" s="104"/>
      <c r="B43" s="104"/>
      <c r="C43" s="104"/>
      <c r="D43" s="104"/>
      <c r="E43" s="104"/>
      <c r="F43" s="104"/>
      <c r="G43" s="104"/>
      <c r="H43" s="104"/>
    </row>
    <row r="44" spans="1:8" ht="15.75" hidden="1" customHeight="1" x14ac:dyDescent="0.25">
      <c r="A44" s="104"/>
      <c r="B44" s="104"/>
      <c r="C44" s="104"/>
      <c r="D44" s="104"/>
      <c r="E44" s="104"/>
      <c r="F44" s="104"/>
      <c r="G44" s="104"/>
      <c r="H44" s="104"/>
    </row>
    <row r="45" spans="1:8" ht="15.75" hidden="1" customHeight="1" x14ac:dyDescent="0.25">
      <c r="A45" s="104"/>
      <c r="B45" s="104"/>
      <c r="C45" s="104"/>
      <c r="D45" s="104"/>
      <c r="E45" s="104"/>
      <c r="F45" s="104"/>
      <c r="G45" s="104"/>
      <c r="H45" s="104"/>
    </row>
    <row r="46" spans="1:8" ht="15.75" hidden="1" customHeight="1" x14ac:dyDescent="0.25">
      <c r="A46" s="104"/>
      <c r="B46" s="104"/>
      <c r="C46" s="104"/>
      <c r="D46" s="104"/>
      <c r="E46" s="104"/>
      <c r="F46" s="104"/>
      <c r="G46" s="104"/>
      <c r="H46" s="104"/>
    </row>
    <row r="47" spans="1:8" ht="15.75" hidden="1" customHeight="1" x14ac:dyDescent="0.25">
      <c r="A47" s="104"/>
      <c r="B47" s="104"/>
      <c r="C47" s="104"/>
      <c r="D47" s="104"/>
      <c r="E47" s="104"/>
      <c r="F47" s="104"/>
      <c r="G47" s="104"/>
      <c r="H47" s="104"/>
    </row>
    <row r="48" spans="1:8" ht="15.75" hidden="1" customHeight="1" x14ac:dyDescent="0.25">
      <c r="A48" s="104"/>
      <c r="B48" s="104"/>
      <c r="C48" s="104"/>
      <c r="D48" s="104"/>
      <c r="E48" s="104"/>
      <c r="F48" s="104"/>
      <c r="G48" s="104"/>
      <c r="H48" s="104"/>
    </row>
    <row r="49" spans="1:8" ht="15.75" hidden="1" customHeight="1" x14ac:dyDescent="0.25">
      <c r="A49" s="104"/>
      <c r="B49" s="104"/>
      <c r="C49" s="104"/>
      <c r="D49" s="104"/>
      <c r="E49" s="104"/>
      <c r="F49" s="104"/>
      <c r="G49" s="104"/>
      <c r="H49" s="104"/>
    </row>
    <row r="50" spans="1:8" ht="15.75" hidden="1" customHeight="1" x14ac:dyDescent="0.25">
      <c r="A50" s="104"/>
      <c r="B50" s="104"/>
      <c r="C50" s="104"/>
      <c r="D50" s="104"/>
      <c r="E50" s="104"/>
      <c r="F50" s="104"/>
      <c r="G50" s="104"/>
      <c r="H50" s="104"/>
    </row>
    <row r="51" spans="1:8" ht="15.75" hidden="1" customHeight="1" x14ac:dyDescent="0.25">
      <c r="A51" s="104"/>
      <c r="B51" s="104"/>
      <c r="C51" s="104"/>
      <c r="D51" s="104"/>
      <c r="E51" s="104"/>
      <c r="F51" s="104"/>
      <c r="G51" s="104"/>
      <c r="H51" s="104"/>
    </row>
    <row r="52" spans="1:8" ht="15.75" hidden="1" customHeight="1" x14ac:dyDescent="0.25">
      <c r="A52" s="104"/>
      <c r="B52" s="104"/>
      <c r="C52" s="104"/>
      <c r="D52" s="104"/>
      <c r="E52" s="104"/>
      <c r="F52" s="104"/>
      <c r="G52" s="104"/>
      <c r="H52" s="104"/>
    </row>
    <row r="53" spans="1:8" ht="15.75" hidden="1" customHeight="1" x14ac:dyDescent="0.25">
      <c r="A53" s="104"/>
      <c r="B53" s="104"/>
      <c r="C53" s="104"/>
      <c r="D53" s="104"/>
      <c r="E53" s="104"/>
      <c r="F53" s="104"/>
      <c r="G53" s="104"/>
      <c r="H53" s="104"/>
    </row>
    <row r="54" spans="1:8" ht="15.75" hidden="1" customHeight="1" x14ac:dyDescent="0.25">
      <c r="A54" s="104"/>
      <c r="B54" s="104"/>
      <c r="C54" s="104"/>
      <c r="D54" s="104"/>
      <c r="E54" s="104"/>
      <c r="F54" s="104"/>
      <c r="G54" s="104"/>
      <c r="H54" s="104"/>
    </row>
    <row r="55" spans="1:8" ht="15.75" hidden="1" customHeight="1" x14ac:dyDescent="0.25">
      <c r="A55" s="104"/>
      <c r="B55" s="104"/>
      <c r="C55" s="104"/>
      <c r="D55" s="104"/>
      <c r="E55" s="104"/>
      <c r="F55" s="104"/>
      <c r="G55" s="104"/>
      <c r="H55" s="104"/>
    </row>
  </sheetData>
  <sheetProtection algorithmName="SHA-512" hashValue="jZGSNWPDDaAn9Go/bdoD+FkXz09Qd99vfLoAQOSxYFxrKrXI1ZBKpu2mX3u+BVjTDv9LMmJoFUXnuV09G9yZog==" saltValue="F4pP8wqacPIJkGJvx7F/Xw==" spinCount="100000" sheet="1" objects="1" scenarios="1"/>
  <mergeCells count="49">
    <mergeCell ref="G36:H36"/>
    <mergeCell ref="A37:F37"/>
    <mergeCell ref="A38:F38"/>
    <mergeCell ref="A39:F39"/>
    <mergeCell ref="A40:F40"/>
    <mergeCell ref="A36:F36"/>
    <mergeCell ref="A30:F30"/>
    <mergeCell ref="A31:F31"/>
    <mergeCell ref="A32:F32"/>
    <mergeCell ref="A33:F33"/>
    <mergeCell ref="A35:F35"/>
    <mergeCell ref="A23:C23"/>
    <mergeCell ref="A24:C24"/>
    <mergeCell ref="A6:H6"/>
    <mergeCell ref="A7:H7"/>
    <mergeCell ref="A29:F29"/>
    <mergeCell ref="A25:C25"/>
    <mergeCell ref="A26:C26"/>
    <mergeCell ref="A27:C27"/>
    <mergeCell ref="A28:H28"/>
    <mergeCell ref="D21:H21"/>
    <mergeCell ref="A22:H22"/>
    <mergeCell ref="D12:H12"/>
    <mergeCell ref="D13:H13"/>
    <mergeCell ref="D14:H14"/>
    <mergeCell ref="D15:H15"/>
    <mergeCell ref="D16:H16"/>
    <mergeCell ref="A21:C21"/>
    <mergeCell ref="A15:C15"/>
    <mergeCell ref="A16:C16"/>
    <mergeCell ref="A17:C17"/>
    <mergeCell ref="D19:H19"/>
    <mergeCell ref="D20:H20"/>
    <mergeCell ref="D17:H17"/>
    <mergeCell ref="D18:H18"/>
    <mergeCell ref="A18:C18"/>
    <mergeCell ref="A19:C19"/>
    <mergeCell ref="A20:C20"/>
    <mergeCell ref="D11:H11"/>
    <mergeCell ref="A11:C11"/>
    <mergeCell ref="A12:C12"/>
    <mergeCell ref="A13:C13"/>
    <mergeCell ref="A14:C14"/>
    <mergeCell ref="A1:H5"/>
    <mergeCell ref="A8:H8"/>
    <mergeCell ref="A9:C9"/>
    <mergeCell ref="D9:H9"/>
    <mergeCell ref="A10:C10"/>
    <mergeCell ref="D10:H10"/>
  </mergeCells>
  <dataValidations count="1">
    <dataValidation type="list" allowBlank="1" showErrorMessage="1" sqref="D10:H10" xr:uid="{AD6FC39E-EFEB-40B3-8BEA-E97C7E2B8A32}">
      <formula1>"SEBRAE DT,SEBRAE ET,SEBRAE AT,Selecione"</formula1>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3ADE-05E2-4595-AA30-A6D1E89B32E6}">
  <sheetPr codeName="Planilha13">
    <tabColor theme="5" tint="0.39997558519241921"/>
  </sheetPr>
  <dimension ref="A1:AF287"/>
  <sheetViews>
    <sheetView zoomScale="85" zoomScaleNormal="85" workbookViewId="0">
      <selection activeCell="H10" sqref="H10"/>
    </sheetView>
  </sheetViews>
  <sheetFormatPr defaultColWidth="0" defaultRowHeight="13.2" zeroHeight="1" x14ac:dyDescent="0.25"/>
  <cols>
    <col min="1" max="1" width="9.109375" style="136" customWidth="1"/>
    <col min="2" max="3" width="40.6640625" style="136" customWidth="1"/>
    <col min="4" max="10" width="14.6640625" style="136" customWidth="1"/>
    <col min="11" max="11" width="43.88671875" style="136" customWidth="1"/>
    <col min="12" max="13" width="14.6640625" style="136" customWidth="1"/>
    <col min="14" max="14" width="9.109375" style="136" customWidth="1"/>
    <col min="15" max="17" width="9.109375" hidden="1" customWidth="1"/>
    <col min="18" max="32" width="0" hidden="1" customWidth="1"/>
    <col min="33" max="16384" width="9.109375" hidden="1"/>
  </cols>
  <sheetData>
    <row r="1" spans="1:32" x14ac:dyDescent="0.25">
      <c r="A1" s="325"/>
      <c r="B1" s="326"/>
      <c r="C1" s="326"/>
      <c r="D1" s="326"/>
      <c r="E1" s="326"/>
      <c r="F1" s="326"/>
      <c r="G1" s="326"/>
      <c r="H1" s="326"/>
      <c r="I1" s="326"/>
      <c r="J1" s="326"/>
      <c r="K1" s="326"/>
      <c r="L1" s="326"/>
      <c r="M1" s="327"/>
    </row>
    <row r="2" spans="1:32" x14ac:dyDescent="0.25">
      <c r="A2" s="328"/>
      <c r="B2" s="329"/>
      <c r="C2" s="329"/>
      <c r="D2" s="329"/>
      <c r="E2" s="329"/>
      <c r="F2" s="329"/>
      <c r="G2" s="329"/>
      <c r="H2" s="329"/>
      <c r="I2" s="329"/>
      <c r="J2" s="329"/>
      <c r="K2" s="329"/>
      <c r="L2" s="329"/>
      <c r="M2" s="330"/>
    </row>
    <row r="3" spans="1:32" x14ac:dyDescent="0.25">
      <c r="A3" s="328"/>
      <c r="B3" s="329"/>
      <c r="C3" s="329"/>
      <c r="D3" s="329"/>
      <c r="E3" s="329"/>
      <c r="F3" s="329"/>
      <c r="G3" s="329"/>
      <c r="H3" s="329"/>
      <c r="I3" s="329"/>
      <c r="J3" s="329"/>
      <c r="K3" s="329"/>
      <c r="L3" s="329"/>
      <c r="M3" s="330"/>
      <c r="Z3" s="84" t="s">
        <v>331</v>
      </c>
      <c r="AA3" s="84" t="s">
        <v>331</v>
      </c>
      <c r="AB3" s="84" t="s">
        <v>331</v>
      </c>
      <c r="AC3" s="84" t="s">
        <v>331</v>
      </c>
      <c r="AD3" s="84" t="s">
        <v>331</v>
      </c>
      <c r="AE3" s="84" t="s">
        <v>331</v>
      </c>
      <c r="AF3" s="84" t="s">
        <v>331</v>
      </c>
    </row>
    <row r="4" spans="1:32" x14ac:dyDescent="0.25">
      <c r="A4" s="328"/>
      <c r="B4" s="329"/>
      <c r="C4" s="329"/>
      <c r="D4" s="329"/>
      <c r="E4" s="329"/>
      <c r="F4" s="329"/>
      <c r="G4" s="329"/>
      <c r="H4" s="329"/>
      <c r="I4" s="329"/>
      <c r="J4" s="329"/>
      <c r="K4" s="329"/>
      <c r="L4" s="329"/>
      <c r="M4" s="330"/>
      <c r="Z4" s="84" t="s">
        <v>343</v>
      </c>
      <c r="AA4" s="84" t="s">
        <v>348</v>
      </c>
      <c r="AB4" s="84" t="s">
        <v>352</v>
      </c>
      <c r="AC4" t="s">
        <v>356</v>
      </c>
      <c r="AD4" t="s">
        <v>383</v>
      </c>
      <c r="AE4" s="84" t="s">
        <v>146</v>
      </c>
      <c r="AF4" s="84" t="s">
        <v>672</v>
      </c>
    </row>
    <row r="5" spans="1:32" ht="27.75" customHeight="1" thickBot="1" x14ac:dyDescent="0.3">
      <c r="A5" s="331"/>
      <c r="B5" s="332"/>
      <c r="C5" s="332"/>
      <c r="D5" s="332"/>
      <c r="E5" s="332"/>
      <c r="F5" s="332"/>
      <c r="G5" s="332"/>
      <c r="H5" s="332"/>
      <c r="I5" s="332"/>
      <c r="J5" s="332"/>
      <c r="K5" s="332"/>
      <c r="L5" s="332"/>
      <c r="M5" s="333"/>
      <c r="Z5" s="84" t="s">
        <v>347</v>
      </c>
      <c r="AA5" s="84" t="s">
        <v>349</v>
      </c>
      <c r="AB5" s="84" t="s">
        <v>353</v>
      </c>
      <c r="AC5" t="s">
        <v>357</v>
      </c>
      <c r="AD5" t="s">
        <v>384</v>
      </c>
      <c r="AE5" s="84" t="s">
        <v>24</v>
      </c>
      <c r="AF5" s="84" t="s">
        <v>673</v>
      </c>
    </row>
    <row r="6" spans="1:32" ht="13.8" thickBot="1" x14ac:dyDescent="0.3">
      <c r="A6" s="319" t="s">
        <v>170</v>
      </c>
      <c r="B6" s="320"/>
      <c r="C6" s="320"/>
      <c r="D6" s="320"/>
      <c r="E6" s="320"/>
      <c r="F6" s="320"/>
      <c r="G6" s="320"/>
      <c r="H6" s="320"/>
      <c r="I6" s="320"/>
      <c r="J6" s="320"/>
      <c r="K6" s="320"/>
      <c r="L6" s="320"/>
      <c r="M6" s="321"/>
      <c r="Z6" s="84" t="s">
        <v>344</v>
      </c>
      <c r="AA6" s="84" t="s">
        <v>350</v>
      </c>
      <c r="AB6" s="84" t="s">
        <v>354</v>
      </c>
      <c r="AC6" t="s">
        <v>358</v>
      </c>
      <c r="AD6" t="s">
        <v>385</v>
      </c>
      <c r="AE6" s="84" t="s">
        <v>671</v>
      </c>
      <c r="AF6" s="84" t="s">
        <v>674</v>
      </c>
    </row>
    <row r="7" spans="1:32" ht="13.8" thickBot="1" x14ac:dyDescent="0.3">
      <c r="A7" s="322" t="s">
        <v>168</v>
      </c>
      <c r="B7" s="323"/>
      <c r="C7" s="323"/>
      <c r="D7" s="323"/>
      <c r="E7" s="323"/>
      <c r="F7" s="323"/>
      <c r="G7" s="323"/>
      <c r="H7" s="323"/>
      <c r="I7" s="323"/>
      <c r="J7" s="323"/>
      <c r="K7" s="323"/>
      <c r="L7" s="323"/>
      <c r="M7" s="324"/>
      <c r="Z7" s="84" t="s">
        <v>345</v>
      </c>
      <c r="AA7" s="84" t="s">
        <v>351</v>
      </c>
      <c r="AB7" s="84" t="s">
        <v>355</v>
      </c>
      <c r="AC7" t="s">
        <v>359</v>
      </c>
      <c r="AD7" t="s">
        <v>386</v>
      </c>
    </row>
    <row r="8" spans="1:32" ht="50.25" customHeight="1" x14ac:dyDescent="0.25">
      <c r="A8" s="241" t="s">
        <v>334</v>
      </c>
      <c r="B8" s="242" t="s">
        <v>335</v>
      </c>
      <c r="C8" s="242" t="s">
        <v>336</v>
      </c>
      <c r="D8" s="242" t="s">
        <v>337</v>
      </c>
      <c r="E8" s="242" t="s">
        <v>338</v>
      </c>
      <c r="F8" s="242" t="s">
        <v>339</v>
      </c>
      <c r="G8" s="242" t="s">
        <v>341</v>
      </c>
      <c r="H8" s="242" t="s">
        <v>340</v>
      </c>
      <c r="I8" s="242" t="s">
        <v>342</v>
      </c>
      <c r="J8" s="242" t="s">
        <v>667</v>
      </c>
      <c r="K8" s="242" t="s">
        <v>668</v>
      </c>
      <c r="L8" s="242" t="s">
        <v>669</v>
      </c>
      <c r="M8" s="243" t="s">
        <v>670</v>
      </c>
      <c r="R8" s="84"/>
      <c r="Z8" s="84" t="s">
        <v>346</v>
      </c>
      <c r="AC8" t="s">
        <v>360</v>
      </c>
      <c r="AD8" t="s">
        <v>387</v>
      </c>
    </row>
    <row r="9" spans="1:32" x14ac:dyDescent="0.25">
      <c r="A9" s="244">
        <v>1</v>
      </c>
      <c r="B9" s="246"/>
      <c r="C9" s="246"/>
      <c r="D9" s="246"/>
      <c r="E9" s="246"/>
      <c r="F9" s="246"/>
      <c r="G9" s="246"/>
      <c r="H9" s="246"/>
      <c r="I9" s="246"/>
      <c r="J9" s="247"/>
      <c r="K9" s="247"/>
      <c r="L9" s="247"/>
      <c r="M9" s="248"/>
      <c r="AC9" t="s">
        <v>361</v>
      </c>
      <c r="AD9" t="s">
        <v>388</v>
      </c>
    </row>
    <row r="10" spans="1:32" x14ac:dyDescent="0.25">
      <c r="A10" s="244">
        <v>2</v>
      </c>
      <c r="B10" s="246"/>
      <c r="C10" s="246"/>
      <c r="D10" s="246"/>
      <c r="E10" s="246"/>
      <c r="F10" s="246"/>
      <c r="G10" s="246"/>
      <c r="H10" s="246"/>
      <c r="I10" s="246"/>
      <c r="J10" s="247"/>
      <c r="K10" s="247"/>
      <c r="L10" s="247"/>
      <c r="M10" s="248"/>
      <c r="AC10" t="s">
        <v>362</v>
      </c>
      <c r="AD10" t="s">
        <v>389</v>
      </c>
    </row>
    <row r="11" spans="1:32" x14ac:dyDescent="0.25">
      <c r="A11" s="244">
        <v>3</v>
      </c>
      <c r="B11" s="246"/>
      <c r="C11" s="246"/>
      <c r="D11" s="246"/>
      <c r="E11" s="246"/>
      <c r="F11" s="246"/>
      <c r="G11" s="246"/>
      <c r="H11" s="246"/>
      <c r="I11" s="246"/>
      <c r="J11" s="247"/>
      <c r="K11" s="247"/>
      <c r="L11" s="247"/>
      <c r="M11" s="248"/>
      <c r="AC11" t="s">
        <v>363</v>
      </c>
      <c r="AD11" t="s">
        <v>390</v>
      </c>
    </row>
    <row r="12" spans="1:32" x14ac:dyDescent="0.25">
      <c r="A12" s="244">
        <v>4</v>
      </c>
      <c r="B12" s="246"/>
      <c r="C12" s="246"/>
      <c r="D12" s="246"/>
      <c r="E12" s="246"/>
      <c r="F12" s="246"/>
      <c r="G12" s="246"/>
      <c r="H12" s="246"/>
      <c r="I12" s="246"/>
      <c r="J12" s="247"/>
      <c r="K12" s="247"/>
      <c r="L12" s="247"/>
      <c r="M12" s="248"/>
      <c r="AC12" t="s">
        <v>364</v>
      </c>
      <c r="AD12" t="s">
        <v>391</v>
      </c>
    </row>
    <row r="13" spans="1:32" x14ac:dyDescent="0.25">
      <c r="A13" s="244">
        <v>5</v>
      </c>
      <c r="B13" s="246"/>
      <c r="C13" s="246"/>
      <c r="D13" s="246"/>
      <c r="E13" s="246"/>
      <c r="F13" s="246"/>
      <c r="G13" s="246"/>
      <c r="H13" s="246"/>
      <c r="I13" s="246"/>
      <c r="J13" s="247"/>
      <c r="K13" s="247"/>
      <c r="L13" s="247"/>
      <c r="M13" s="248"/>
      <c r="AC13" t="s">
        <v>365</v>
      </c>
      <c r="AD13" t="s">
        <v>392</v>
      </c>
    </row>
    <row r="14" spans="1:32" x14ac:dyDescent="0.25">
      <c r="A14" s="244">
        <v>6</v>
      </c>
      <c r="B14" s="246"/>
      <c r="C14" s="246"/>
      <c r="D14" s="246"/>
      <c r="E14" s="246"/>
      <c r="F14" s="246"/>
      <c r="G14" s="246"/>
      <c r="H14" s="246"/>
      <c r="I14" s="246"/>
      <c r="J14" s="247"/>
      <c r="K14" s="247"/>
      <c r="L14" s="247"/>
      <c r="M14" s="248"/>
      <c r="AC14" t="s">
        <v>366</v>
      </c>
      <c r="AD14" t="s">
        <v>393</v>
      </c>
    </row>
    <row r="15" spans="1:32" x14ac:dyDescent="0.25">
      <c r="A15" s="244">
        <v>7</v>
      </c>
      <c r="B15" s="246"/>
      <c r="C15" s="246"/>
      <c r="D15" s="246"/>
      <c r="E15" s="246"/>
      <c r="F15" s="246"/>
      <c r="G15" s="246"/>
      <c r="H15" s="246"/>
      <c r="I15" s="246"/>
      <c r="J15" s="247"/>
      <c r="K15" s="247"/>
      <c r="L15" s="247"/>
      <c r="M15" s="248"/>
      <c r="AC15" t="s">
        <v>367</v>
      </c>
      <c r="AD15" t="s">
        <v>394</v>
      </c>
    </row>
    <row r="16" spans="1:32" x14ac:dyDescent="0.25">
      <c r="A16" s="244">
        <v>8</v>
      </c>
      <c r="B16" s="246"/>
      <c r="C16" s="246"/>
      <c r="D16" s="246"/>
      <c r="E16" s="246"/>
      <c r="F16" s="246"/>
      <c r="G16" s="246"/>
      <c r="H16" s="246"/>
      <c r="I16" s="246"/>
      <c r="J16" s="247"/>
      <c r="K16" s="247"/>
      <c r="L16" s="247"/>
      <c r="M16" s="248"/>
      <c r="AC16" t="s">
        <v>368</v>
      </c>
      <c r="AD16" t="s">
        <v>395</v>
      </c>
    </row>
    <row r="17" spans="1:30" x14ac:dyDescent="0.25">
      <c r="A17" s="244">
        <v>9</v>
      </c>
      <c r="B17" s="246"/>
      <c r="C17" s="246"/>
      <c r="D17" s="246"/>
      <c r="E17" s="246"/>
      <c r="F17" s="246"/>
      <c r="G17" s="246"/>
      <c r="H17" s="246"/>
      <c r="I17" s="246"/>
      <c r="J17" s="247"/>
      <c r="K17" s="247"/>
      <c r="L17" s="247"/>
      <c r="M17" s="248"/>
      <c r="AC17" t="s">
        <v>369</v>
      </c>
      <c r="AD17" t="s">
        <v>396</v>
      </c>
    </row>
    <row r="18" spans="1:30" ht="13.8" thickBot="1" x14ac:dyDescent="0.3">
      <c r="A18" s="245">
        <v>10</v>
      </c>
      <c r="B18" s="249"/>
      <c r="C18" s="249"/>
      <c r="D18" s="249"/>
      <c r="E18" s="249"/>
      <c r="F18" s="249"/>
      <c r="G18" s="249"/>
      <c r="H18" s="249"/>
      <c r="I18" s="249"/>
      <c r="J18" s="250"/>
      <c r="K18" s="250"/>
      <c r="L18" s="250"/>
      <c r="M18" s="251"/>
      <c r="AC18" t="s">
        <v>370</v>
      </c>
      <c r="AD18" t="s">
        <v>397</v>
      </c>
    </row>
    <row r="19" spans="1:30" x14ac:dyDescent="0.25">
      <c r="AC19" t="s">
        <v>371</v>
      </c>
      <c r="AD19" t="s">
        <v>398</v>
      </c>
    </row>
    <row r="20" spans="1:30" x14ac:dyDescent="0.25">
      <c r="AC20" t="s">
        <v>372</v>
      </c>
      <c r="AD20" t="s">
        <v>399</v>
      </c>
    </row>
    <row r="21" spans="1:30" x14ac:dyDescent="0.25">
      <c r="AC21" t="s">
        <v>373</v>
      </c>
      <c r="AD21" t="s">
        <v>400</v>
      </c>
    </row>
    <row r="22" spans="1:30" hidden="1" x14ac:dyDescent="0.25">
      <c r="AC22" t="s">
        <v>374</v>
      </c>
      <c r="AD22" t="s">
        <v>401</v>
      </c>
    </row>
    <row r="23" spans="1:30" hidden="1" x14ac:dyDescent="0.25">
      <c r="AC23" t="s">
        <v>375</v>
      </c>
      <c r="AD23" t="s">
        <v>402</v>
      </c>
    </row>
    <row r="24" spans="1:30" hidden="1" x14ac:dyDescent="0.25">
      <c r="AC24" t="s">
        <v>376</v>
      </c>
      <c r="AD24" t="s">
        <v>403</v>
      </c>
    </row>
    <row r="25" spans="1:30" hidden="1" x14ac:dyDescent="0.25">
      <c r="AC25" t="s">
        <v>377</v>
      </c>
      <c r="AD25" t="s">
        <v>404</v>
      </c>
    </row>
    <row r="26" spans="1:30" hidden="1" x14ac:dyDescent="0.25">
      <c r="AC26" t="s">
        <v>378</v>
      </c>
      <c r="AD26" t="s">
        <v>405</v>
      </c>
    </row>
    <row r="27" spans="1:30" hidden="1" x14ac:dyDescent="0.25">
      <c r="AC27" t="s">
        <v>379</v>
      </c>
      <c r="AD27" t="s">
        <v>406</v>
      </c>
    </row>
    <row r="28" spans="1:30" hidden="1" x14ac:dyDescent="0.25">
      <c r="AC28" t="s">
        <v>380</v>
      </c>
      <c r="AD28" t="s">
        <v>407</v>
      </c>
    </row>
    <row r="29" spans="1:30" hidden="1" x14ac:dyDescent="0.25">
      <c r="AC29" t="s">
        <v>381</v>
      </c>
      <c r="AD29" t="s">
        <v>408</v>
      </c>
    </row>
    <row r="30" spans="1:30" hidden="1" x14ac:dyDescent="0.25">
      <c r="AC30" t="s">
        <v>382</v>
      </c>
      <c r="AD30" t="s">
        <v>409</v>
      </c>
    </row>
    <row r="31" spans="1:30" hidden="1" x14ac:dyDescent="0.25">
      <c r="AD31" t="s">
        <v>410</v>
      </c>
    </row>
    <row r="32" spans="1:30" hidden="1" x14ac:dyDescent="0.25">
      <c r="AD32" t="s">
        <v>411</v>
      </c>
    </row>
    <row r="33" spans="30:30" hidden="1" x14ac:dyDescent="0.25">
      <c r="AD33" t="s">
        <v>412</v>
      </c>
    </row>
    <row r="34" spans="30:30" hidden="1" x14ac:dyDescent="0.25">
      <c r="AD34" t="s">
        <v>413</v>
      </c>
    </row>
    <row r="35" spans="30:30" hidden="1" x14ac:dyDescent="0.25">
      <c r="AD35" t="s">
        <v>414</v>
      </c>
    </row>
    <row r="36" spans="30:30" hidden="1" x14ac:dyDescent="0.25">
      <c r="AD36" t="s">
        <v>415</v>
      </c>
    </row>
    <row r="37" spans="30:30" hidden="1" x14ac:dyDescent="0.25">
      <c r="AD37" t="s">
        <v>416</v>
      </c>
    </row>
    <row r="38" spans="30:30" hidden="1" x14ac:dyDescent="0.25">
      <c r="AD38" t="s">
        <v>417</v>
      </c>
    </row>
    <row r="39" spans="30:30" hidden="1" x14ac:dyDescent="0.25">
      <c r="AD39" t="s">
        <v>418</v>
      </c>
    </row>
    <row r="40" spans="30:30" hidden="1" x14ac:dyDescent="0.25">
      <c r="AD40" t="s">
        <v>419</v>
      </c>
    </row>
    <row r="41" spans="30:30" hidden="1" x14ac:dyDescent="0.25">
      <c r="AD41" t="s">
        <v>420</v>
      </c>
    </row>
    <row r="42" spans="30:30" hidden="1" x14ac:dyDescent="0.25">
      <c r="AD42" t="s">
        <v>421</v>
      </c>
    </row>
    <row r="43" spans="30:30" hidden="1" x14ac:dyDescent="0.25">
      <c r="AD43" t="s">
        <v>422</v>
      </c>
    </row>
    <row r="44" spans="30:30" hidden="1" x14ac:dyDescent="0.25">
      <c r="AD44" t="s">
        <v>423</v>
      </c>
    </row>
    <row r="45" spans="30:30" hidden="1" x14ac:dyDescent="0.25">
      <c r="AD45" t="s">
        <v>424</v>
      </c>
    </row>
    <row r="46" spans="30:30" hidden="1" x14ac:dyDescent="0.25">
      <c r="AD46" t="s">
        <v>425</v>
      </c>
    </row>
    <row r="47" spans="30:30" hidden="1" x14ac:dyDescent="0.25">
      <c r="AD47" t="s">
        <v>426</v>
      </c>
    </row>
    <row r="48" spans="30:30" hidden="1" x14ac:dyDescent="0.25">
      <c r="AD48" t="s">
        <v>427</v>
      </c>
    </row>
    <row r="49" spans="30:30" hidden="1" x14ac:dyDescent="0.25">
      <c r="AD49" t="s">
        <v>428</v>
      </c>
    </row>
    <row r="50" spans="30:30" hidden="1" x14ac:dyDescent="0.25">
      <c r="AD50" t="s">
        <v>429</v>
      </c>
    </row>
    <row r="51" spans="30:30" hidden="1" x14ac:dyDescent="0.25">
      <c r="AD51" t="s">
        <v>430</v>
      </c>
    </row>
    <row r="52" spans="30:30" hidden="1" x14ac:dyDescent="0.25">
      <c r="AD52" t="s">
        <v>431</v>
      </c>
    </row>
    <row r="53" spans="30:30" hidden="1" x14ac:dyDescent="0.25">
      <c r="AD53" t="s">
        <v>432</v>
      </c>
    </row>
    <row r="54" spans="30:30" hidden="1" x14ac:dyDescent="0.25">
      <c r="AD54" t="s">
        <v>433</v>
      </c>
    </row>
    <row r="55" spans="30:30" hidden="1" x14ac:dyDescent="0.25">
      <c r="AD55" t="s">
        <v>434</v>
      </c>
    </row>
    <row r="56" spans="30:30" hidden="1" x14ac:dyDescent="0.25">
      <c r="AD56" t="s">
        <v>435</v>
      </c>
    </row>
    <row r="57" spans="30:30" hidden="1" x14ac:dyDescent="0.25">
      <c r="AD57" t="s">
        <v>436</v>
      </c>
    </row>
    <row r="58" spans="30:30" hidden="1" x14ac:dyDescent="0.25">
      <c r="AD58" t="s">
        <v>437</v>
      </c>
    </row>
    <row r="59" spans="30:30" hidden="1" x14ac:dyDescent="0.25">
      <c r="AD59" t="s">
        <v>438</v>
      </c>
    </row>
    <row r="60" spans="30:30" hidden="1" x14ac:dyDescent="0.25">
      <c r="AD60" t="s">
        <v>439</v>
      </c>
    </row>
    <row r="61" spans="30:30" hidden="1" x14ac:dyDescent="0.25">
      <c r="AD61" t="s">
        <v>440</v>
      </c>
    </row>
    <row r="62" spans="30:30" hidden="1" x14ac:dyDescent="0.25">
      <c r="AD62" t="s">
        <v>441</v>
      </c>
    </row>
    <row r="63" spans="30:30" hidden="1" x14ac:dyDescent="0.25">
      <c r="AD63" t="s">
        <v>442</v>
      </c>
    </row>
    <row r="64" spans="30:30" hidden="1" x14ac:dyDescent="0.25">
      <c r="AD64" t="s">
        <v>443</v>
      </c>
    </row>
    <row r="65" spans="30:30" hidden="1" x14ac:dyDescent="0.25">
      <c r="AD65" t="s">
        <v>444</v>
      </c>
    </row>
    <row r="66" spans="30:30" hidden="1" x14ac:dyDescent="0.25">
      <c r="AD66" t="s">
        <v>445</v>
      </c>
    </row>
    <row r="67" spans="30:30" hidden="1" x14ac:dyDescent="0.25">
      <c r="AD67" t="s">
        <v>446</v>
      </c>
    </row>
    <row r="68" spans="30:30" hidden="1" x14ac:dyDescent="0.25">
      <c r="AD68" t="s">
        <v>447</v>
      </c>
    </row>
    <row r="69" spans="30:30" hidden="1" x14ac:dyDescent="0.25">
      <c r="AD69" t="s">
        <v>448</v>
      </c>
    </row>
    <row r="70" spans="30:30" hidden="1" x14ac:dyDescent="0.25">
      <c r="AD70" t="s">
        <v>449</v>
      </c>
    </row>
    <row r="71" spans="30:30" hidden="1" x14ac:dyDescent="0.25">
      <c r="AD71" t="s">
        <v>450</v>
      </c>
    </row>
    <row r="72" spans="30:30" hidden="1" x14ac:dyDescent="0.25">
      <c r="AD72" t="s">
        <v>451</v>
      </c>
    </row>
    <row r="73" spans="30:30" hidden="1" x14ac:dyDescent="0.25">
      <c r="AD73" t="s">
        <v>452</v>
      </c>
    </row>
    <row r="74" spans="30:30" hidden="1" x14ac:dyDescent="0.25">
      <c r="AD74" t="s">
        <v>453</v>
      </c>
    </row>
    <row r="75" spans="30:30" hidden="1" x14ac:dyDescent="0.25">
      <c r="AD75" t="s">
        <v>454</v>
      </c>
    </row>
    <row r="76" spans="30:30" hidden="1" x14ac:dyDescent="0.25">
      <c r="AD76" t="s">
        <v>455</v>
      </c>
    </row>
    <row r="77" spans="30:30" hidden="1" x14ac:dyDescent="0.25">
      <c r="AD77" t="s">
        <v>456</v>
      </c>
    </row>
    <row r="78" spans="30:30" hidden="1" x14ac:dyDescent="0.25">
      <c r="AD78" t="s">
        <v>457</v>
      </c>
    </row>
    <row r="79" spans="30:30" hidden="1" x14ac:dyDescent="0.25">
      <c r="AD79" t="s">
        <v>458</v>
      </c>
    </row>
    <row r="80" spans="30:30" hidden="1" x14ac:dyDescent="0.25">
      <c r="AD80" t="s">
        <v>459</v>
      </c>
    </row>
    <row r="81" spans="30:30" hidden="1" x14ac:dyDescent="0.25">
      <c r="AD81" t="s">
        <v>460</v>
      </c>
    </row>
    <row r="82" spans="30:30" hidden="1" x14ac:dyDescent="0.25">
      <c r="AD82" t="s">
        <v>461</v>
      </c>
    </row>
    <row r="83" spans="30:30" hidden="1" x14ac:dyDescent="0.25">
      <c r="AD83" t="s">
        <v>462</v>
      </c>
    </row>
    <row r="84" spans="30:30" hidden="1" x14ac:dyDescent="0.25">
      <c r="AD84" t="s">
        <v>463</v>
      </c>
    </row>
    <row r="85" spans="30:30" hidden="1" x14ac:dyDescent="0.25">
      <c r="AD85" t="s">
        <v>464</v>
      </c>
    </row>
    <row r="86" spans="30:30" hidden="1" x14ac:dyDescent="0.25">
      <c r="AD86" t="s">
        <v>465</v>
      </c>
    </row>
    <row r="87" spans="30:30" hidden="1" x14ac:dyDescent="0.25">
      <c r="AD87" t="s">
        <v>466</v>
      </c>
    </row>
    <row r="88" spans="30:30" hidden="1" x14ac:dyDescent="0.25">
      <c r="AD88" t="s">
        <v>467</v>
      </c>
    </row>
    <row r="89" spans="30:30" hidden="1" x14ac:dyDescent="0.25">
      <c r="AD89" t="s">
        <v>468</v>
      </c>
    </row>
    <row r="90" spans="30:30" hidden="1" x14ac:dyDescent="0.25">
      <c r="AD90" t="s">
        <v>469</v>
      </c>
    </row>
    <row r="91" spans="30:30" hidden="1" x14ac:dyDescent="0.25">
      <c r="AD91" t="s">
        <v>470</v>
      </c>
    </row>
    <row r="92" spans="30:30" hidden="1" x14ac:dyDescent="0.25">
      <c r="AD92" t="s">
        <v>471</v>
      </c>
    </row>
    <row r="93" spans="30:30" hidden="1" x14ac:dyDescent="0.25">
      <c r="AD93" t="s">
        <v>472</v>
      </c>
    </row>
    <row r="94" spans="30:30" hidden="1" x14ac:dyDescent="0.25">
      <c r="AD94" t="s">
        <v>473</v>
      </c>
    </row>
    <row r="95" spans="30:30" hidden="1" x14ac:dyDescent="0.25">
      <c r="AD95" t="s">
        <v>474</v>
      </c>
    </row>
    <row r="96" spans="30:30" hidden="1" x14ac:dyDescent="0.25">
      <c r="AD96" t="s">
        <v>475</v>
      </c>
    </row>
    <row r="97" spans="30:30" hidden="1" x14ac:dyDescent="0.25">
      <c r="AD97" t="s">
        <v>476</v>
      </c>
    </row>
    <row r="98" spans="30:30" hidden="1" x14ac:dyDescent="0.25">
      <c r="AD98" t="s">
        <v>477</v>
      </c>
    </row>
    <row r="99" spans="30:30" hidden="1" x14ac:dyDescent="0.25">
      <c r="AD99" t="s">
        <v>478</v>
      </c>
    </row>
    <row r="100" spans="30:30" hidden="1" x14ac:dyDescent="0.25">
      <c r="AD100" t="s">
        <v>479</v>
      </c>
    </row>
    <row r="101" spans="30:30" hidden="1" x14ac:dyDescent="0.25">
      <c r="AD101" t="s">
        <v>480</v>
      </c>
    </row>
    <row r="102" spans="30:30" hidden="1" x14ac:dyDescent="0.25">
      <c r="AD102" t="s">
        <v>481</v>
      </c>
    </row>
    <row r="103" spans="30:30" hidden="1" x14ac:dyDescent="0.25">
      <c r="AD103" t="s">
        <v>482</v>
      </c>
    </row>
    <row r="104" spans="30:30" hidden="1" x14ac:dyDescent="0.25">
      <c r="AD104" t="s">
        <v>483</v>
      </c>
    </row>
    <row r="105" spans="30:30" hidden="1" x14ac:dyDescent="0.25">
      <c r="AD105" t="s">
        <v>484</v>
      </c>
    </row>
    <row r="106" spans="30:30" hidden="1" x14ac:dyDescent="0.25">
      <c r="AD106" t="s">
        <v>485</v>
      </c>
    </row>
    <row r="107" spans="30:30" hidden="1" x14ac:dyDescent="0.25">
      <c r="AD107" t="s">
        <v>486</v>
      </c>
    </row>
    <row r="108" spans="30:30" hidden="1" x14ac:dyDescent="0.25">
      <c r="AD108" t="s">
        <v>487</v>
      </c>
    </row>
    <row r="109" spans="30:30" hidden="1" x14ac:dyDescent="0.25">
      <c r="AD109" t="s">
        <v>488</v>
      </c>
    </row>
    <row r="110" spans="30:30" hidden="1" x14ac:dyDescent="0.25">
      <c r="AD110" t="s">
        <v>489</v>
      </c>
    </row>
    <row r="111" spans="30:30" hidden="1" x14ac:dyDescent="0.25">
      <c r="AD111" t="s">
        <v>490</v>
      </c>
    </row>
    <row r="112" spans="30:30" hidden="1" x14ac:dyDescent="0.25">
      <c r="AD112" t="s">
        <v>491</v>
      </c>
    </row>
    <row r="113" spans="30:30" hidden="1" x14ac:dyDescent="0.25">
      <c r="AD113" t="s">
        <v>492</v>
      </c>
    </row>
    <row r="114" spans="30:30" hidden="1" x14ac:dyDescent="0.25">
      <c r="AD114" t="s">
        <v>493</v>
      </c>
    </row>
    <row r="115" spans="30:30" hidden="1" x14ac:dyDescent="0.25">
      <c r="AD115" t="s">
        <v>494</v>
      </c>
    </row>
    <row r="116" spans="30:30" hidden="1" x14ac:dyDescent="0.25">
      <c r="AD116" t="s">
        <v>495</v>
      </c>
    </row>
    <row r="117" spans="30:30" hidden="1" x14ac:dyDescent="0.25">
      <c r="AD117" t="s">
        <v>496</v>
      </c>
    </row>
    <row r="118" spans="30:30" hidden="1" x14ac:dyDescent="0.25">
      <c r="AD118" t="s">
        <v>497</v>
      </c>
    </row>
    <row r="119" spans="30:30" hidden="1" x14ac:dyDescent="0.25">
      <c r="AD119" t="s">
        <v>498</v>
      </c>
    </row>
    <row r="120" spans="30:30" hidden="1" x14ac:dyDescent="0.25">
      <c r="AD120" t="s">
        <v>499</v>
      </c>
    </row>
    <row r="121" spans="30:30" hidden="1" x14ac:dyDescent="0.25">
      <c r="AD121" t="s">
        <v>500</v>
      </c>
    </row>
    <row r="122" spans="30:30" hidden="1" x14ac:dyDescent="0.25">
      <c r="AD122" t="s">
        <v>501</v>
      </c>
    </row>
    <row r="123" spans="30:30" hidden="1" x14ac:dyDescent="0.25">
      <c r="AD123" t="s">
        <v>502</v>
      </c>
    </row>
    <row r="124" spans="30:30" hidden="1" x14ac:dyDescent="0.25">
      <c r="AD124" t="s">
        <v>503</v>
      </c>
    </row>
    <row r="125" spans="30:30" hidden="1" x14ac:dyDescent="0.25">
      <c r="AD125" t="s">
        <v>504</v>
      </c>
    </row>
    <row r="126" spans="30:30" hidden="1" x14ac:dyDescent="0.25">
      <c r="AD126" t="s">
        <v>505</v>
      </c>
    </row>
    <row r="127" spans="30:30" hidden="1" x14ac:dyDescent="0.25">
      <c r="AD127" t="s">
        <v>506</v>
      </c>
    </row>
    <row r="128" spans="30:30" hidden="1" x14ac:dyDescent="0.25">
      <c r="AD128" t="s">
        <v>507</v>
      </c>
    </row>
    <row r="129" spans="30:30" hidden="1" x14ac:dyDescent="0.25">
      <c r="AD129" t="s">
        <v>508</v>
      </c>
    </row>
    <row r="130" spans="30:30" hidden="1" x14ac:dyDescent="0.25">
      <c r="AD130" t="s">
        <v>509</v>
      </c>
    </row>
    <row r="131" spans="30:30" hidden="1" x14ac:dyDescent="0.25">
      <c r="AD131" t="s">
        <v>510</v>
      </c>
    </row>
    <row r="132" spans="30:30" hidden="1" x14ac:dyDescent="0.25">
      <c r="AD132" t="s">
        <v>511</v>
      </c>
    </row>
    <row r="133" spans="30:30" hidden="1" x14ac:dyDescent="0.25">
      <c r="AD133" t="s">
        <v>512</v>
      </c>
    </row>
    <row r="134" spans="30:30" hidden="1" x14ac:dyDescent="0.25">
      <c r="AD134" t="s">
        <v>513</v>
      </c>
    </row>
    <row r="135" spans="30:30" hidden="1" x14ac:dyDescent="0.25">
      <c r="AD135" t="s">
        <v>514</v>
      </c>
    </row>
    <row r="136" spans="30:30" hidden="1" x14ac:dyDescent="0.25">
      <c r="AD136" t="s">
        <v>515</v>
      </c>
    </row>
    <row r="137" spans="30:30" hidden="1" x14ac:dyDescent="0.25">
      <c r="AD137" t="s">
        <v>516</v>
      </c>
    </row>
    <row r="138" spans="30:30" hidden="1" x14ac:dyDescent="0.25">
      <c r="AD138" t="s">
        <v>517</v>
      </c>
    </row>
    <row r="139" spans="30:30" hidden="1" x14ac:dyDescent="0.25">
      <c r="AD139" t="s">
        <v>518</v>
      </c>
    </row>
    <row r="140" spans="30:30" hidden="1" x14ac:dyDescent="0.25">
      <c r="AD140" t="s">
        <v>519</v>
      </c>
    </row>
    <row r="141" spans="30:30" hidden="1" x14ac:dyDescent="0.25">
      <c r="AD141" t="s">
        <v>520</v>
      </c>
    </row>
    <row r="142" spans="30:30" hidden="1" x14ac:dyDescent="0.25">
      <c r="AD142" t="s">
        <v>521</v>
      </c>
    </row>
    <row r="143" spans="30:30" hidden="1" x14ac:dyDescent="0.25">
      <c r="AD143" t="s">
        <v>522</v>
      </c>
    </row>
    <row r="144" spans="30:30" hidden="1" x14ac:dyDescent="0.25">
      <c r="AD144" t="s">
        <v>523</v>
      </c>
    </row>
    <row r="145" spans="30:30" hidden="1" x14ac:dyDescent="0.25">
      <c r="AD145" t="s">
        <v>524</v>
      </c>
    </row>
    <row r="146" spans="30:30" hidden="1" x14ac:dyDescent="0.25">
      <c r="AD146" t="s">
        <v>525</v>
      </c>
    </row>
    <row r="147" spans="30:30" hidden="1" x14ac:dyDescent="0.25">
      <c r="AD147" t="s">
        <v>526</v>
      </c>
    </row>
    <row r="148" spans="30:30" hidden="1" x14ac:dyDescent="0.25">
      <c r="AD148" t="s">
        <v>527</v>
      </c>
    </row>
    <row r="149" spans="30:30" hidden="1" x14ac:dyDescent="0.25">
      <c r="AD149" t="s">
        <v>528</v>
      </c>
    </row>
    <row r="150" spans="30:30" hidden="1" x14ac:dyDescent="0.25">
      <c r="AD150" t="s">
        <v>529</v>
      </c>
    </row>
    <row r="151" spans="30:30" hidden="1" x14ac:dyDescent="0.25">
      <c r="AD151" t="s">
        <v>530</v>
      </c>
    </row>
    <row r="152" spans="30:30" hidden="1" x14ac:dyDescent="0.25">
      <c r="AD152" t="s">
        <v>531</v>
      </c>
    </row>
    <row r="153" spans="30:30" hidden="1" x14ac:dyDescent="0.25">
      <c r="AD153" t="s">
        <v>532</v>
      </c>
    </row>
    <row r="154" spans="30:30" hidden="1" x14ac:dyDescent="0.25">
      <c r="AD154" t="s">
        <v>533</v>
      </c>
    </row>
    <row r="155" spans="30:30" hidden="1" x14ac:dyDescent="0.25">
      <c r="AD155" t="s">
        <v>534</v>
      </c>
    </row>
    <row r="156" spans="30:30" hidden="1" x14ac:dyDescent="0.25">
      <c r="AD156" t="s">
        <v>535</v>
      </c>
    </row>
    <row r="157" spans="30:30" hidden="1" x14ac:dyDescent="0.25">
      <c r="AD157" t="s">
        <v>536</v>
      </c>
    </row>
    <row r="158" spans="30:30" hidden="1" x14ac:dyDescent="0.25">
      <c r="AD158" t="s">
        <v>537</v>
      </c>
    </row>
    <row r="159" spans="30:30" hidden="1" x14ac:dyDescent="0.25">
      <c r="AD159" t="s">
        <v>538</v>
      </c>
    </row>
    <row r="160" spans="30:30" hidden="1" x14ac:dyDescent="0.25">
      <c r="AD160" t="s">
        <v>539</v>
      </c>
    </row>
    <row r="161" spans="30:30" hidden="1" x14ac:dyDescent="0.25">
      <c r="AD161" t="s">
        <v>540</v>
      </c>
    </row>
    <row r="162" spans="30:30" hidden="1" x14ac:dyDescent="0.25">
      <c r="AD162" t="s">
        <v>541</v>
      </c>
    </row>
    <row r="163" spans="30:30" hidden="1" x14ac:dyDescent="0.25">
      <c r="AD163" t="s">
        <v>542</v>
      </c>
    </row>
    <row r="164" spans="30:30" hidden="1" x14ac:dyDescent="0.25">
      <c r="AD164" t="s">
        <v>543</v>
      </c>
    </row>
    <row r="165" spans="30:30" hidden="1" x14ac:dyDescent="0.25">
      <c r="AD165" t="s">
        <v>544</v>
      </c>
    </row>
    <row r="166" spans="30:30" hidden="1" x14ac:dyDescent="0.25">
      <c r="AD166" t="s">
        <v>545</v>
      </c>
    </row>
    <row r="167" spans="30:30" hidden="1" x14ac:dyDescent="0.25">
      <c r="AD167" t="s">
        <v>546</v>
      </c>
    </row>
    <row r="168" spans="30:30" hidden="1" x14ac:dyDescent="0.25">
      <c r="AD168" t="s">
        <v>547</v>
      </c>
    </row>
    <row r="169" spans="30:30" hidden="1" x14ac:dyDescent="0.25">
      <c r="AD169" t="s">
        <v>548</v>
      </c>
    </row>
    <row r="170" spans="30:30" hidden="1" x14ac:dyDescent="0.25">
      <c r="AD170" t="s">
        <v>549</v>
      </c>
    </row>
    <row r="171" spans="30:30" hidden="1" x14ac:dyDescent="0.25">
      <c r="AD171" t="s">
        <v>550</v>
      </c>
    </row>
    <row r="172" spans="30:30" hidden="1" x14ac:dyDescent="0.25">
      <c r="AD172" t="s">
        <v>551</v>
      </c>
    </row>
    <row r="173" spans="30:30" hidden="1" x14ac:dyDescent="0.25">
      <c r="AD173" t="s">
        <v>552</v>
      </c>
    </row>
    <row r="174" spans="30:30" hidden="1" x14ac:dyDescent="0.25">
      <c r="AD174" t="s">
        <v>553</v>
      </c>
    </row>
    <row r="175" spans="30:30" hidden="1" x14ac:dyDescent="0.25">
      <c r="AD175" t="s">
        <v>554</v>
      </c>
    </row>
    <row r="176" spans="30:30" hidden="1" x14ac:dyDescent="0.25">
      <c r="AD176" t="s">
        <v>555</v>
      </c>
    </row>
    <row r="177" spans="30:30" hidden="1" x14ac:dyDescent="0.25">
      <c r="AD177" t="s">
        <v>556</v>
      </c>
    </row>
    <row r="178" spans="30:30" hidden="1" x14ac:dyDescent="0.25">
      <c r="AD178" t="s">
        <v>557</v>
      </c>
    </row>
    <row r="179" spans="30:30" hidden="1" x14ac:dyDescent="0.25">
      <c r="AD179" t="s">
        <v>558</v>
      </c>
    </row>
    <row r="180" spans="30:30" hidden="1" x14ac:dyDescent="0.25">
      <c r="AD180" t="s">
        <v>559</v>
      </c>
    </row>
    <row r="181" spans="30:30" hidden="1" x14ac:dyDescent="0.25">
      <c r="AD181" t="s">
        <v>560</v>
      </c>
    </row>
    <row r="182" spans="30:30" hidden="1" x14ac:dyDescent="0.25">
      <c r="AD182" t="s">
        <v>561</v>
      </c>
    </row>
    <row r="183" spans="30:30" hidden="1" x14ac:dyDescent="0.25">
      <c r="AD183" t="s">
        <v>562</v>
      </c>
    </row>
    <row r="184" spans="30:30" hidden="1" x14ac:dyDescent="0.25">
      <c r="AD184" t="s">
        <v>563</v>
      </c>
    </row>
    <row r="185" spans="30:30" hidden="1" x14ac:dyDescent="0.25">
      <c r="AD185" t="s">
        <v>564</v>
      </c>
    </row>
    <row r="186" spans="30:30" hidden="1" x14ac:dyDescent="0.25">
      <c r="AD186" t="s">
        <v>565</v>
      </c>
    </row>
    <row r="187" spans="30:30" hidden="1" x14ac:dyDescent="0.25">
      <c r="AD187" t="s">
        <v>566</v>
      </c>
    </row>
    <row r="188" spans="30:30" hidden="1" x14ac:dyDescent="0.25">
      <c r="AD188" t="s">
        <v>567</v>
      </c>
    </row>
    <row r="189" spans="30:30" hidden="1" x14ac:dyDescent="0.25">
      <c r="AD189" t="s">
        <v>568</v>
      </c>
    </row>
    <row r="190" spans="30:30" hidden="1" x14ac:dyDescent="0.25">
      <c r="AD190" t="s">
        <v>569</v>
      </c>
    </row>
    <row r="191" spans="30:30" hidden="1" x14ac:dyDescent="0.25">
      <c r="AD191" t="s">
        <v>570</v>
      </c>
    </row>
    <row r="192" spans="30:30" hidden="1" x14ac:dyDescent="0.25">
      <c r="AD192" t="s">
        <v>571</v>
      </c>
    </row>
    <row r="193" spans="30:30" hidden="1" x14ac:dyDescent="0.25">
      <c r="AD193" t="s">
        <v>572</v>
      </c>
    </row>
    <row r="194" spans="30:30" hidden="1" x14ac:dyDescent="0.25">
      <c r="AD194" t="s">
        <v>573</v>
      </c>
    </row>
    <row r="195" spans="30:30" hidden="1" x14ac:dyDescent="0.25">
      <c r="AD195" t="s">
        <v>574</v>
      </c>
    </row>
    <row r="196" spans="30:30" hidden="1" x14ac:dyDescent="0.25">
      <c r="AD196" t="s">
        <v>575</v>
      </c>
    </row>
    <row r="197" spans="30:30" hidden="1" x14ac:dyDescent="0.25">
      <c r="AD197" t="s">
        <v>576</v>
      </c>
    </row>
    <row r="198" spans="30:30" hidden="1" x14ac:dyDescent="0.25">
      <c r="AD198" t="s">
        <v>577</v>
      </c>
    </row>
    <row r="199" spans="30:30" hidden="1" x14ac:dyDescent="0.25">
      <c r="AD199" t="s">
        <v>578</v>
      </c>
    </row>
    <row r="200" spans="30:30" hidden="1" x14ac:dyDescent="0.25">
      <c r="AD200" t="s">
        <v>579</v>
      </c>
    </row>
    <row r="201" spans="30:30" hidden="1" x14ac:dyDescent="0.25">
      <c r="AD201" t="s">
        <v>580</v>
      </c>
    </row>
    <row r="202" spans="30:30" hidden="1" x14ac:dyDescent="0.25">
      <c r="AD202" t="s">
        <v>581</v>
      </c>
    </row>
    <row r="203" spans="30:30" hidden="1" x14ac:dyDescent="0.25">
      <c r="AD203" t="s">
        <v>582</v>
      </c>
    </row>
    <row r="204" spans="30:30" hidden="1" x14ac:dyDescent="0.25">
      <c r="AD204" t="s">
        <v>583</v>
      </c>
    </row>
    <row r="205" spans="30:30" hidden="1" x14ac:dyDescent="0.25">
      <c r="AD205" t="s">
        <v>584</v>
      </c>
    </row>
    <row r="206" spans="30:30" hidden="1" x14ac:dyDescent="0.25">
      <c r="AD206" t="s">
        <v>585</v>
      </c>
    </row>
    <row r="207" spans="30:30" hidden="1" x14ac:dyDescent="0.25">
      <c r="AD207" t="s">
        <v>586</v>
      </c>
    </row>
    <row r="208" spans="30:30" hidden="1" x14ac:dyDescent="0.25">
      <c r="AD208" t="s">
        <v>587</v>
      </c>
    </row>
    <row r="209" spans="30:30" hidden="1" x14ac:dyDescent="0.25">
      <c r="AD209" t="s">
        <v>588</v>
      </c>
    </row>
    <row r="210" spans="30:30" hidden="1" x14ac:dyDescent="0.25">
      <c r="AD210" t="s">
        <v>589</v>
      </c>
    </row>
    <row r="211" spans="30:30" hidden="1" x14ac:dyDescent="0.25">
      <c r="AD211" t="s">
        <v>590</v>
      </c>
    </row>
    <row r="212" spans="30:30" hidden="1" x14ac:dyDescent="0.25">
      <c r="AD212" t="s">
        <v>591</v>
      </c>
    </row>
    <row r="213" spans="30:30" hidden="1" x14ac:dyDescent="0.25">
      <c r="AD213" t="s">
        <v>592</v>
      </c>
    </row>
    <row r="214" spans="30:30" hidden="1" x14ac:dyDescent="0.25">
      <c r="AD214" t="s">
        <v>593</v>
      </c>
    </row>
    <row r="215" spans="30:30" hidden="1" x14ac:dyDescent="0.25">
      <c r="AD215" t="s">
        <v>594</v>
      </c>
    </row>
    <row r="216" spans="30:30" hidden="1" x14ac:dyDescent="0.25">
      <c r="AD216" t="s">
        <v>595</v>
      </c>
    </row>
    <row r="217" spans="30:30" hidden="1" x14ac:dyDescent="0.25">
      <c r="AD217" t="s">
        <v>596</v>
      </c>
    </row>
    <row r="218" spans="30:30" hidden="1" x14ac:dyDescent="0.25">
      <c r="AD218" t="s">
        <v>597</v>
      </c>
    </row>
    <row r="219" spans="30:30" hidden="1" x14ac:dyDescent="0.25">
      <c r="AD219" t="s">
        <v>598</v>
      </c>
    </row>
    <row r="220" spans="30:30" hidden="1" x14ac:dyDescent="0.25">
      <c r="AD220" t="s">
        <v>599</v>
      </c>
    </row>
    <row r="221" spans="30:30" hidden="1" x14ac:dyDescent="0.25">
      <c r="AD221" t="s">
        <v>600</v>
      </c>
    </row>
    <row r="222" spans="30:30" hidden="1" x14ac:dyDescent="0.25">
      <c r="AD222" t="s">
        <v>601</v>
      </c>
    </row>
    <row r="223" spans="30:30" hidden="1" x14ac:dyDescent="0.25">
      <c r="AD223" t="s">
        <v>602</v>
      </c>
    </row>
    <row r="224" spans="30:30" hidden="1" x14ac:dyDescent="0.25">
      <c r="AD224" t="s">
        <v>603</v>
      </c>
    </row>
    <row r="225" spans="30:30" hidden="1" x14ac:dyDescent="0.25">
      <c r="AD225" t="s">
        <v>604</v>
      </c>
    </row>
    <row r="226" spans="30:30" hidden="1" x14ac:dyDescent="0.25">
      <c r="AD226" t="s">
        <v>605</v>
      </c>
    </row>
    <row r="227" spans="30:30" hidden="1" x14ac:dyDescent="0.25">
      <c r="AD227" t="s">
        <v>606</v>
      </c>
    </row>
    <row r="228" spans="30:30" hidden="1" x14ac:dyDescent="0.25">
      <c r="AD228" t="s">
        <v>607</v>
      </c>
    </row>
    <row r="229" spans="30:30" hidden="1" x14ac:dyDescent="0.25">
      <c r="AD229" t="s">
        <v>608</v>
      </c>
    </row>
    <row r="230" spans="30:30" hidden="1" x14ac:dyDescent="0.25">
      <c r="AD230" t="s">
        <v>609</v>
      </c>
    </row>
    <row r="231" spans="30:30" hidden="1" x14ac:dyDescent="0.25">
      <c r="AD231" t="s">
        <v>610</v>
      </c>
    </row>
    <row r="232" spans="30:30" hidden="1" x14ac:dyDescent="0.25">
      <c r="AD232" t="s">
        <v>611</v>
      </c>
    </row>
    <row r="233" spans="30:30" hidden="1" x14ac:dyDescent="0.25">
      <c r="AD233" t="s">
        <v>612</v>
      </c>
    </row>
    <row r="234" spans="30:30" hidden="1" x14ac:dyDescent="0.25">
      <c r="AD234" t="s">
        <v>613</v>
      </c>
    </row>
    <row r="235" spans="30:30" hidden="1" x14ac:dyDescent="0.25">
      <c r="AD235" t="s">
        <v>614</v>
      </c>
    </row>
    <row r="236" spans="30:30" hidden="1" x14ac:dyDescent="0.25">
      <c r="AD236" t="s">
        <v>615</v>
      </c>
    </row>
    <row r="237" spans="30:30" hidden="1" x14ac:dyDescent="0.25">
      <c r="AD237" t="s">
        <v>616</v>
      </c>
    </row>
    <row r="238" spans="30:30" hidden="1" x14ac:dyDescent="0.25">
      <c r="AD238" t="s">
        <v>617</v>
      </c>
    </row>
    <row r="239" spans="30:30" hidden="1" x14ac:dyDescent="0.25">
      <c r="AD239" t="s">
        <v>618</v>
      </c>
    </row>
    <row r="240" spans="30:30" hidden="1" x14ac:dyDescent="0.25">
      <c r="AD240" t="s">
        <v>619</v>
      </c>
    </row>
    <row r="241" spans="30:30" hidden="1" x14ac:dyDescent="0.25">
      <c r="AD241" t="s">
        <v>620</v>
      </c>
    </row>
    <row r="242" spans="30:30" hidden="1" x14ac:dyDescent="0.25">
      <c r="AD242" t="s">
        <v>621</v>
      </c>
    </row>
    <row r="243" spans="30:30" hidden="1" x14ac:dyDescent="0.25">
      <c r="AD243" t="s">
        <v>622</v>
      </c>
    </row>
    <row r="244" spans="30:30" hidden="1" x14ac:dyDescent="0.25">
      <c r="AD244" t="s">
        <v>623</v>
      </c>
    </row>
    <row r="245" spans="30:30" hidden="1" x14ac:dyDescent="0.25">
      <c r="AD245" t="s">
        <v>624</v>
      </c>
    </row>
    <row r="246" spans="30:30" hidden="1" x14ac:dyDescent="0.25">
      <c r="AD246" t="s">
        <v>625</v>
      </c>
    </row>
    <row r="247" spans="30:30" hidden="1" x14ac:dyDescent="0.25">
      <c r="AD247" t="s">
        <v>626</v>
      </c>
    </row>
    <row r="248" spans="30:30" hidden="1" x14ac:dyDescent="0.25">
      <c r="AD248" t="s">
        <v>627</v>
      </c>
    </row>
    <row r="249" spans="30:30" hidden="1" x14ac:dyDescent="0.25">
      <c r="AD249" t="s">
        <v>628</v>
      </c>
    </row>
    <row r="250" spans="30:30" hidden="1" x14ac:dyDescent="0.25">
      <c r="AD250" t="s">
        <v>629</v>
      </c>
    </row>
    <row r="251" spans="30:30" hidden="1" x14ac:dyDescent="0.25">
      <c r="AD251" t="s">
        <v>630</v>
      </c>
    </row>
    <row r="252" spans="30:30" hidden="1" x14ac:dyDescent="0.25">
      <c r="AD252" t="s">
        <v>631</v>
      </c>
    </row>
    <row r="253" spans="30:30" hidden="1" x14ac:dyDescent="0.25">
      <c r="AD253" t="s">
        <v>632</v>
      </c>
    </row>
    <row r="254" spans="30:30" hidden="1" x14ac:dyDescent="0.25">
      <c r="AD254" t="s">
        <v>633</v>
      </c>
    </row>
    <row r="255" spans="30:30" hidden="1" x14ac:dyDescent="0.25">
      <c r="AD255" t="s">
        <v>634</v>
      </c>
    </row>
    <row r="256" spans="30:30" hidden="1" x14ac:dyDescent="0.25">
      <c r="AD256" t="s">
        <v>635</v>
      </c>
    </row>
    <row r="257" spans="30:30" hidden="1" x14ac:dyDescent="0.25">
      <c r="AD257" t="s">
        <v>636</v>
      </c>
    </row>
    <row r="258" spans="30:30" hidden="1" x14ac:dyDescent="0.25">
      <c r="AD258" t="s">
        <v>637</v>
      </c>
    </row>
    <row r="259" spans="30:30" hidden="1" x14ac:dyDescent="0.25">
      <c r="AD259" t="s">
        <v>638</v>
      </c>
    </row>
    <row r="260" spans="30:30" hidden="1" x14ac:dyDescent="0.25">
      <c r="AD260" t="s">
        <v>639</v>
      </c>
    </row>
    <row r="261" spans="30:30" hidden="1" x14ac:dyDescent="0.25">
      <c r="AD261" t="s">
        <v>640</v>
      </c>
    </row>
    <row r="262" spans="30:30" hidden="1" x14ac:dyDescent="0.25">
      <c r="AD262" t="s">
        <v>641</v>
      </c>
    </row>
    <row r="263" spans="30:30" hidden="1" x14ac:dyDescent="0.25">
      <c r="AD263" t="s">
        <v>642</v>
      </c>
    </row>
    <row r="264" spans="30:30" hidden="1" x14ac:dyDescent="0.25">
      <c r="AD264" t="s">
        <v>643</v>
      </c>
    </row>
    <row r="265" spans="30:30" hidden="1" x14ac:dyDescent="0.25">
      <c r="AD265" t="s">
        <v>644</v>
      </c>
    </row>
    <row r="266" spans="30:30" hidden="1" x14ac:dyDescent="0.25">
      <c r="AD266" t="s">
        <v>645</v>
      </c>
    </row>
    <row r="267" spans="30:30" hidden="1" x14ac:dyDescent="0.25">
      <c r="AD267" t="s">
        <v>646</v>
      </c>
    </row>
    <row r="268" spans="30:30" hidden="1" x14ac:dyDescent="0.25">
      <c r="AD268" t="s">
        <v>647</v>
      </c>
    </row>
    <row r="269" spans="30:30" hidden="1" x14ac:dyDescent="0.25">
      <c r="AD269" t="s">
        <v>648</v>
      </c>
    </row>
    <row r="270" spans="30:30" hidden="1" x14ac:dyDescent="0.25">
      <c r="AD270" t="s">
        <v>649</v>
      </c>
    </row>
    <row r="271" spans="30:30" hidden="1" x14ac:dyDescent="0.25">
      <c r="AD271" t="s">
        <v>650</v>
      </c>
    </row>
    <row r="272" spans="30:30" hidden="1" x14ac:dyDescent="0.25">
      <c r="AD272" t="s">
        <v>651</v>
      </c>
    </row>
    <row r="273" spans="30:30" hidden="1" x14ac:dyDescent="0.25">
      <c r="AD273" t="s">
        <v>652</v>
      </c>
    </row>
    <row r="274" spans="30:30" hidden="1" x14ac:dyDescent="0.25">
      <c r="AD274" t="s">
        <v>653</v>
      </c>
    </row>
    <row r="275" spans="30:30" hidden="1" x14ac:dyDescent="0.25">
      <c r="AD275" t="s">
        <v>654</v>
      </c>
    </row>
    <row r="276" spans="30:30" hidden="1" x14ac:dyDescent="0.25">
      <c r="AD276" t="s">
        <v>655</v>
      </c>
    </row>
    <row r="277" spans="30:30" hidden="1" x14ac:dyDescent="0.25">
      <c r="AD277" t="s">
        <v>656</v>
      </c>
    </row>
    <row r="278" spans="30:30" hidden="1" x14ac:dyDescent="0.25">
      <c r="AD278" t="s">
        <v>657</v>
      </c>
    </row>
    <row r="279" spans="30:30" hidden="1" x14ac:dyDescent="0.25">
      <c r="AD279" t="s">
        <v>658</v>
      </c>
    </row>
    <row r="280" spans="30:30" hidden="1" x14ac:dyDescent="0.25">
      <c r="AD280" t="s">
        <v>659</v>
      </c>
    </row>
    <row r="281" spans="30:30" hidden="1" x14ac:dyDescent="0.25">
      <c r="AD281" t="s">
        <v>660</v>
      </c>
    </row>
    <row r="282" spans="30:30" hidden="1" x14ac:dyDescent="0.25">
      <c r="AD282" t="s">
        <v>661</v>
      </c>
    </row>
    <row r="283" spans="30:30" hidden="1" x14ac:dyDescent="0.25">
      <c r="AD283" t="s">
        <v>662</v>
      </c>
    </row>
    <row r="284" spans="30:30" hidden="1" x14ac:dyDescent="0.25">
      <c r="AD284" t="s">
        <v>663</v>
      </c>
    </row>
    <row r="285" spans="30:30" hidden="1" x14ac:dyDescent="0.25">
      <c r="AD285" t="s">
        <v>664</v>
      </c>
    </row>
    <row r="286" spans="30:30" hidden="1" x14ac:dyDescent="0.25">
      <c r="AD286" t="s">
        <v>665</v>
      </c>
    </row>
    <row r="287" spans="30:30" hidden="1" x14ac:dyDescent="0.25">
      <c r="AD287" t="s">
        <v>666</v>
      </c>
    </row>
  </sheetData>
  <sheetProtection algorithmName="SHA-512" hashValue="FcV+9asLp16mpr6plC+G1uCOf/++8crdEPqS3+gCQ30PtVQBHmeJa07tAOFUUDhLHzyAsxFFUg8vh/BN8aAc9g==" saltValue="M475n5eO/52ydOazaop09g==" spinCount="100000" sheet="1" objects="1" scenarios="1"/>
  <mergeCells count="3">
    <mergeCell ref="A6:M6"/>
    <mergeCell ref="A7:M7"/>
    <mergeCell ref="A1:M5"/>
  </mergeCells>
  <dataValidations count="7">
    <dataValidation type="list" allowBlank="1" showInputMessage="1" showErrorMessage="1" sqref="I9:I18" xr:uid="{6CA3BBF0-DC47-415C-8DFB-BAD4E5A71E95}">
      <formula1>$Z$3:$Z$8</formula1>
    </dataValidation>
    <dataValidation type="list" allowBlank="1" showInputMessage="1" showErrorMessage="1" sqref="G9:G18" xr:uid="{41373FCB-62A8-4171-97FC-47067704B000}">
      <formula1>$AA$3:$AA$7</formula1>
    </dataValidation>
    <dataValidation type="list" allowBlank="1" showInputMessage="1" showErrorMessage="1" sqref="F9:F18" xr:uid="{4C670DDB-976F-4A90-BA06-ECA8945F551A}">
      <formula1>$AB$3:$AB$7</formula1>
    </dataValidation>
    <dataValidation type="list" allowBlank="1" showInputMessage="1" showErrorMessage="1" sqref="E9:E18" xr:uid="{4D9CE68F-3920-4243-939D-B239645DF9AE}">
      <formula1>$AC$3:$AC$30</formula1>
    </dataValidation>
    <dataValidation type="list" allowBlank="1" showInputMessage="1" showErrorMessage="1" sqref="H9:H18" xr:uid="{691C9862-A92C-4F08-B096-6FE01F500B48}">
      <formula1>$AD$3:$AD$287</formula1>
    </dataValidation>
    <dataValidation type="list" allowBlank="1" showInputMessage="1" showErrorMessage="1" sqref="L9:L18" xr:uid="{310F387F-3CA6-4D0D-9567-E8768D046588}">
      <formula1>$AE$3:$AE$6</formula1>
    </dataValidation>
    <dataValidation type="list" allowBlank="1" showInputMessage="1" showErrorMessage="1" sqref="M9:M18" xr:uid="{FC24EF7B-8FD3-4ECC-A33E-764971EAB43B}">
      <formula1>$AF$3:$AF$6</formula1>
    </dataValidation>
  </dataValidation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tabColor theme="2" tint="-0.14999847407452621"/>
    <outlinePr summaryBelow="0" summaryRight="0"/>
  </sheetPr>
  <dimension ref="A1:O43"/>
  <sheetViews>
    <sheetView zoomScale="70" zoomScaleNormal="70" workbookViewId="0">
      <selection activeCell="E14" sqref="E14"/>
    </sheetView>
  </sheetViews>
  <sheetFormatPr defaultColWidth="0" defaultRowHeight="15.75" customHeight="1" zeroHeight="1" x14ac:dyDescent="0.25"/>
  <cols>
    <col min="1" max="1" width="31.6640625" style="84" customWidth="1"/>
    <col min="2" max="2" width="48.33203125" style="84" bestFit="1" customWidth="1"/>
    <col min="3" max="3" width="5.44140625" style="84" customWidth="1"/>
    <col min="4" max="4" width="31.6640625" style="84" customWidth="1"/>
    <col min="5" max="5" width="48.33203125" style="84" bestFit="1" customWidth="1"/>
    <col min="6" max="6" width="5.88671875" style="84" customWidth="1"/>
    <col min="7" max="7" width="31.6640625" style="84" customWidth="1"/>
    <col min="8" max="8" width="48.33203125" style="84" bestFit="1" customWidth="1"/>
    <col min="9" max="9" width="6.5546875" style="84" customWidth="1"/>
    <col min="10" max="10" width="31.6640625" style="84" customWidth="1"/>
    <col min="11" max="11" width="48.33203125" style="84" bestFit="1" customWidth="1"/>
    <col min="12" max="12" width="5.44140625" style="84" customWidth="1"/>
    <col min="13" max="13" width="31.6640625" style="84" customWidth="1"/>
    <col min="14" max="14" width="48.33203125" style="84" bestFit="1" customWidth="1"/>
    <col min="15" max="15" width="12.5546875" style="104" customWidth="1"/>
    <col min="16" max="16384" width="12.5546875" style="84" hidden="1"/>
  </cols>
  <sheetData>
    <row r="1" spans="1:14" ht="15.75" customHeight="1" x14ac:dyDescent="0.25">
      <c r="A1" s="261"/>
      <c r="B1" s="262"/>
      <c r="C1" s="262"/>
      <c r="D1" s="262"/>
      <c r="E1" s="262"/>
      <c r="F1" s="262"/>
      <c r="G1" s="262"/>
      <c r="H1" s="262"/>
      <c r="I1" s="262"/>
      <c r="J1" s="262"/>
      <c r="K1" s="262"/>
      <c r="L1" s="262"/>
      <c r="M1" s="262"/>
      <c r="N1" s="263"/>
    </row>
    <row r="2" spans="1:14" ht="15.75" customHeight="1" x14ac:dyDescent="0.25">
      <c r="A2" s="264"/>
      <c r="B2" s="265"/>
      <c r="C2" s="265"/>
      <c r="D2" s="265"/>
      <c r="E2" s="265"/>
      <c r="F2" s="265"/>
      <c r="G2" s="265"/>
      <c r="H2" s="265"/>
      <c r="I2" s="265"/>
      <c r="J2" s="265"/>
      <c r="K2" s="265"/>
      <c r="L2" s="265"/>
      <c r="M2" s="265"/>
      <c r="N2" s="266"/>
    </row>
    <row r="3" spans="1:14" ht="15.75" customHeight="1" x14ac:dyDescent="0.25">
      <c r="A3" s="264"/>
      <c r="B3" s="265"/>
      <c r="C3" s="265"/>
      <c r="D3" s="265"/>
      <c r="E3" s="265"/>
      <c r="F3" s="265"/>
      <c r="G3" s="265"/>
      <c r="H3" s="265"/>
      <c r="I3" s="265"/>
      <c r="J3" s="265"/>
      <c r="K3" s="265"/>
      <c r="L3" s="265"/>
      <c r="M3" s="265"/>
      <c r="N3" s="266"/>
    </row>
    <row r="4" spans="1:14" ht="15.75" customHeight="1" x14ac:dyDescent="0.25">
      <c r="A4" s="264"/>
      <c r="B4" s="265"/>
      <c r="C4" s="265"/>
      <c r="D4" s="265"/>
      <c r="E4" s="265"/>
      <c r="F4" s="265"/>
      <c r="G4" s="265"/>
      <c r="H4" s="265"/>
      <c r="I4" s="265"/>
      <c r="J4" s="265"/>
      <c r="K4" s="265"/>
      <c r="L4" s="265"/>
      <c r="M4" s="265"/>
      <c r="N4" s="266"/>
    </row>
    <row r="5" spans="1:14" ht="15.75" customHeight="1" thickBot="1" x14ac:dyDescent="0.3">
      <c r="A5" s="267"/>
      <c r="B5" s="268"/>
      <c r="C5" s="268"/>
      <c r="D5" s="268"/>
      <c r="E5" s="268"/>
      <c r="F5" s="268"/>
      <c r="G5" s="268"/>
      <c r="H5" s="268"/>
      <c r="I5" s="268"/>
      <c r="J5" s="268"/>
      <c r="K5" s="268"/>
      <c r="L5" s="268"/>
      <c r="M5" s="268"/>
      <c r="N5" s="269"/>
    </row>
    <row r="6" spans="1:14" s="104" customFormat="1" ht="15.75" customHeight="1" thickBot="1" x14ac:dyDescent="0.3">
      <c r="A6" s="339" t="s">
        <v>169</v>
      </c>
      <c r="B6" s="340"/>
      <c r="C6" s="340"/>
      <c r="D6" s="340"/>
      <c r="E6" s="340"/>
      <c r="F6" s="340"/>
      <c r="G6" s="340"/>
      <c r="H6" s="340"/>
      <c r="I6" s="340"/>
      <c r="J6" s="340"/>
      <c r="K6" s="340"/>
      <c r="L6" s="340"/>
      <c r="M6" s="340"/>
      <c r="N6" s="341"/>
    </row>
    <row r="7" spans="1:14" s="104" customFormat="1" ht="15.75" customHeight="1" thickBot="1" x14ac:dyDescent="0.3">
      <c r="A7" s="342" t="s">
        <v>168</v>
      </c>
      <c r="B7" s="343"/>
      <c r="C7" s="343"/>
      <c r="D7" s="343"/>
      <c r="E7" s="343"/>
      <c r="F7" s="343"/>
      <c r="G7" s="343"/>
      <c r="H7" s="343"/>
      <c r="I7" s="343"/>
      <c r="J7" s="343"/>
      <c r="K7" s="343"/>
      <c r="L7" s="343"/>
      <c r="M7" s="343"/>
      <c r="N7" s="344"/>
    </row>
    <row r="8" spans="1:14" ht="22.5" customHeight="1" x14ac:dyDescent="0.25">
      <c r="A8" s="337" t="s">
        <v>114</v>
      </c>
      <c r="B8" s="338"/>
      <c r="C8" s="110"/>
      <c r="D8" s="337" t="s">
        <v>115</v>
      </c>
      <c r="E8" s="338"/>
      <c r="F8" s="110"/>
      <c r="G8" s="337" t="s">
        <v>116</v>
      </c>
      <c r="H8" s="338"/>
      <c r="I8" s="112"/>
      <c r="J8" s="337" t="s">
        <v>117</v>
      </c>
      <c r="K8" s="338"/>
      <c r="L8" s="112"/>
      <c r="M8" s="337" t="s">
        <v>118</v>
      </c>
      <c r="N8" s="338"/>
    </row>
    <row r="9" spans="1:14" ht="22.5" customHeight="1" x14ac:dyDescent="0.25">
      <c r="A9" s="85" t="s">
        <v>119</v>
      </c>
      <c r="B9" s="105"/>
      <c r="C9" s="111"/>
      <c r="D9" s="85" t="s">
        <v>119</v>
      </c>
      <c r="E9" s="105"/>
      <c r="F9" s="111"/>
      <c r="G9" s="85" t="s">
        <v>119</v>
      </c>
      <c r="H9" s="105"/>
      <c r="I9" s="113"/>
      <c r="J9" s="85" t="s">
        <v>119</v>
      </c>
      <c r="K9" s="105"/>
      <c r="L9" s="114"/>
      <c r="M9" s="85" t="s">
        <v>119</v>
      </c>
      <c r="N9" s="105"/>
    </row>
    <row r="10" spans="1:14" ht="22.5" customHeight="1" x14ac:dyDescent="0.25">
      <c r="A10" s="85" t="s">
        <v>120</v>
      </c>
      <c r="B10" s="106"/>
      <c r="C10" s="111"/>
      <c r="D10" s="85" t="s">
        <v>120</v>
      </c>
      <c r="E10" s="106"/>
      <c r="F10" s="111"/>
      <c r="G10" s="85" t="s">
        <v>120</v>
      </c>
      <c r="H10" s="106"/>
      <c r="I10" s="113"/>
      <c r="J10" s="85" t="s">
        <v>120</v>
      </c>
      <c r="K10" s="106"/>
      <c r="L10" s="114"/>
      <c r="M10" s="85" t="s">
        <v>120</v>
      </c>
      <c r="N10" s="106"/>
    </row>
    <row r="11" spans="1:14" ht="22.5" customHeight="1" x14ac:dyDescent="0.25">
      <c r="A11" s="85" t="s">
        <v>121</v>
      </c>
      <c r="B11" s="90"/>
      <c r="C11" s="112"/>
      <c r="D11" s="85" t="s">
        <v>121</v>
      </c>
      <c r="E11" s="90"/>
      <c r="F11" s="112"/>
      <c r="G11" s="85" t="s">
        <v>121</v>
      </c>
      <c r="H11" s="90"/>
      <c r="I11" s="112"/>
      <c r="J11" s="85" t="s">
        <v>121</v>
      </c>
      <c r="K11" s="90"/>
      <c r="L11" s="112"/>
      <c r="M11" s="85" t="s">
        <v>121</v>
      </c>
      <c r="N11" s="90"/>
    </row>
    <row r="12" spans="1:14" ht="22.5" customHeight="1" x14ac:dyDescent="0.25">
      <c r="A12" s="85" t="s">
        <v>122</v>
      </c>
      <c r="B12" s="107"/>
      <c r="C12" s="112"/>
      <c r="D12" s="85" t="s">
        <v>122</v>
      </c>
      <c r="E12" s="107"/>
      <c r="F12" s="112"/>
      <c r="G12" s="85" t="s">
        <v>122</v>
      </c>
      <c r="H12" s="107"/>
      <c r="I12" s="112"/>
      <c r="J12" s="85" t="s">
        <v>122</v>
      </c>
      <c r="K12" s="107"/>
      <c r="L12" s="112"/>
      <c r="M12" s="85" t="s">
        <v>122</v>
      </c>
      <c r="N12" s="107"/>
    </row>
    <row r="13" spans="1:14" ht="22.5" customHeight="1" x14ac:dyDescent="0.25">
      <c r="A13" s="85" t="s">
        <v>123</v>
      </c>
      <c r="B13" s="90"/>
      <c r="C13" s="112"/>
      <c r="D13" s="85" t="s">
        <v>123</v>
      </c>
      <c r="E13" s="90"/>
      <c r="F13" s="112"/>
      <c r="G13" s="85" t="s">
        <v>123</v>
      </c>
      <c r="H13" s="90"/>
      <c r="I13" s="112"/>
      <c r="J13" s="85" t="s">
        <v>123</v>
      </c>
      <c r="K13" s="91"/>
      <c r="L13" s="112"/>
      <c r="M13" s="85" t="s">
        <v>123</v>
      </c>
      <c r="N13" s="90"/>
    </row>
    <row r="14" spans="1:14" ht="22.5" customHeight="1" x14ac:dyDescent="0.25">
      <c r="A14" s="85" t="s">
        <v>124</v>
      </c>
      <c r="B14" s="92" t="s">
        <v>50</v>
      </c>
      <c r="C14" s="112"/>
      <c r="D14" s="85" t="s">
        <v>124</v>
      </c>
      <c r="E14" s="92" t="s">
        <v>50</v>
      </c>
      <c r="F14" s="112"/>
      <c r="G14" s="85" t="s">
        <v>124</v>
      </c>
      <c r="H14" s="92" t="s">
        <v>50</v>
      </c>
      <c r="I14" s="112"/>
      <c r="J14" s="85" t="s">
        <v>124</v>
      </c>
      <c r="K14" s="92" t="s">
        <v>50</v>
      </c>
      <c r="L14" s="112"/>
      <c r="M14" s="85" t="s">
        <v>124</v>
      </c>
      <c r="N14" s="92" t="s">
        <v>50</v>
      </c>
    </row>
    <row r="15" spans="1:14" ht="22.5" customHeight="1" x14ac:dyDescent="0.25">
      <c r="A15" s="85" t="s">
        <v>125</v>
      </c>
      <c r="B15" s="92" t="s">
        <v>50</v>
      </c>
      <c r="C15" s="112"/>
      <c r="D15" s="85" t="s">
        <v>125</v>
      </c>
      <c r="E15" s="92" t="s">
        <v>50</v>
      </c>
      <c r="F15" s="112"/>
      <c r="G15" s="85" t="s">
        <v>125</v>
      </c>
      <c r="H15" s="92" t="s">
        <v>50</v>
      </c>
      <c r="I15" s="112"/>
      <c r="J15" s="85" t="s">
        <v>125</v>
      </c>
      <c r="K15" s="92" t="s">
        <v>50</v>
      </c>
      <c r="L15" s="112"/>
      <c r="M15" s="85" t="s">
        <v>125</v>
      </c>
      <c r="N15" s="92" t="s">
        <v>50</v>
      </c>
    </row>
    <row r="16" spans="1:14" ht="22.5" customHeight="1" x14ac:dyDescent="0.25">
      <c r="A16" s="93"/>
      <c r="B16" s="93"/>
      <c r="C16" s="112"/>
      <c r="D16" s="93"/>
      <c r="E16" s="93"/>
      <c r="F16" s="112"/>
      <c r="G16" s="93"/>
      <c r="H16" s="93"/>
      <c r="I16" s="112"/>
      <c r="J16" s="93"/>
      <c r="K16" s="93"/>
      <c r="L16" s="112"/>
      <c r="M16" s="93"/>
      <c r="N16" s="93"/>
    </row>
    <row r="17" spans="1:14" ht="26.4" x14ac:dyDescent="0.25">
      <c r="A17" s="94" t="s">
        <v>166</v>
      </c>
      <c r="B17" s="108" t="s">
        <v>50</v>
      </c>
      <c r="C17" s="112"/>
      <c r="D17" s="94" t="s">
        <v>166</v>
      </c>
      <c r="E17" s="108" t="s">
        <v>50</v>
      </c>
      <c r="F17" s="112"/>
      <c r="G17" s="94" t="s">
        <v>166</v>
      </c>
      <c r="H17" s="108" t="s">
        <v>50</v>
      </c>
      <c r="I17" s="112"/>
      <c r="J17" s="94" t="s">
        <v>166</v>
      </c>
      <c r="K17" s="108" t="s">
        <v>50</v>
      </c>
      <c r="L17" s="112"/>
      <c r="M17" s="94" t="s">
        <v>166</v>
      </c>
      <c r="N17" s="108" t="s">
        <v>50</v>
      </c>
    </row>
    <row r="18" spans="1:14" ht="19.2" x14ac:dyDescent="0.25">
      <c r="A18" s="94" t="s">
        <v>133</v>
      </c>
      <c r="B18" s="115"/>
      <c r="C18" s="112"/>
      <c r="D18" s="94" t="s">
        <v>133</v>
      </c>
      <c r="E18" s="109"/>
      <c r="F18" s="112"/>
      <c r="G18" s="94" t="s">
        <v>133</v>
      </c>
      <c r="H18" s="109"/>
      <c r="I18" s="112"/>
      <c r="J18" s="94" t="s">
        <v>133</v>
      </c>
      <c r="K18" s="109"/>
      <c r="L18" s="112"/>
      <c r="M18" s="94" t="s">
        <v>133</v>
      </c>
      <c r="N18" s="109"/>
    </row>
    <row r="19" spans="1:14" ht="13.2" x14ac:dyDescent="0.25">
      <c r="A19" s="94" t="s">
        <v>134</v>
      </c>
      <c r="B19" s="109"/>
      <c r="C19" s="112"/>
      <c r="D19" s="94" t="s">
        <v>134</v>
      </c>
      <c r="E19" s="109"/>
      <c r="F19" s="112"/>
      <c r="G19" s="94" t="s">
        <v>134</v>
      </c>
      <c r="H19" s="109"/>
      <c r="I19" s="112"/>
      <c r="J19" s="94" t="s">
        <v>134</v>
      </c>
      <c r="K19" s="109"/>
      <c r="L19" s="112"/>
      <c r="M19" s="94" t="s">
        <v>134</v>
      </c>
      <c r="N19" s="109"/>
    </row>
    <row r="20" spans="1:14" ht="22.5" customHeight="1" x14ac:dyDescent="0.25">
      <c r="A20" s="93"/>
      <c r="B20" s="93"/>
      <c r="C20" s="112"/>
      <c r="D20" s="93"/>
      <c r="E20" s="93"/>
      <c r="F20" s="112"/>
      <c r="G20" s="93"/>
      <c r="H20" s="93"/>
      <c r="I20" s="112"/>
      <c r="J20" s="93"/>
      <c r="K20" s="93"/>
      <c r="L20" s="112"/>
      <c r="M20" s="93"/>
      <c r="N20" s="93"/>
    </row>
    <row r="21" spans="1:14" ht="22.5" customHeight="1" x14ac:dyDescent="0.25">
      <c r="A21" s="335" t="s">
        <v>126</v>
      </c>
      <c r="B21" s="336"/>
      <c r="C21" s="112"/>
      <c r="D21" s="335" t="s">
        <v>126</v>
      </c>
      <c r="E21" s="336"/>
      <c r="F21" s="112"/>
      <c r="G21" s="335" t="s">
        <v>126</v>
      </c>
      <c r="H21" s="336"/>
      <c r="I21" s="112"/>
      <c r="J21" s="335" t="s">
        <v>126</v>
      </c>
      <c r="K21" s="336"/>
      <c r="L21" s="112"/>
      <c r="M21" s="335" t="s">
        <v>126</v>
      </c>
      <c r="N21" s="336"/>
    </row>
    <row r="22" spans="1:14" ht="22.5" customHeight="1" x14ac:dyDescent="0.25">
      <c r="A22" s="96"/>
      <c r="B22" s="95" t="s">
        <v>127</v>
      </c>
      <c r="C22" s="112"/>
      <c r="D22" s="96"/>
      <c r="E22" s="95" t="s">
        <v>127</v>
      </c>
      <c r="F22" s="112"/>
      <c r="G22" s="96"/>
      <c r="H22" s="95" t="s">
        <v>127</v>
      </c>
      <c r="I22" s="112"/>
      <c r="J22" s="96"/>
      <c r="K22" s="95" t="s">
        <v>127</v>
      </c>
      <c r="L22" s="112"/>
      <c r="M22" s="96"/>
      <c r="N22" s="95" t="s">
        <v>127</v>
      </c>
    </row>
    <row r="23" spans="1:14" ht="22.5" customHeight="1" x14ac:dyDescent="0.25">
      <c r="A23" s="96" t="s">
        <v>128</v>
      </c>
      <c r="B23" s="97" t="s">
        <v>50</v>
      </c>
      <c r="C23" s="112"/>
      <c r="D23" s="96" t="s">
        <v>128</v>
      </c>
      <c r="E23" s="97" t="s">
        <v>50</v>
      </c>
      <c r="F23" s="112"/>
      <c r="G23" s="96" t="s">
        <v>128</v>
      </c>
      <c r="H23" s="97" t="s">
        <v>50</v>
      </c>
      <c r="I23" s="112"/>
      <c r="J23" s="96" t="s">
        <v>128</v>
      </c>
      <c r="K23" s="97" t="s">
        <v>50</v>
      </c>
      <c r="L23" s="112"/>
      <c r="M23" s="96" t="s">
        <v>128</v>
      </c>
      <c r="N23" s="97" t="s">
        <v>50</v>
      </c>
    </row>
    <row r="24" spans="1:14" ht="22.5" customHeight="1" x14ac:dyDescent="0.25">
      <c r="A24" s="96" t="s">
        <v>129</v>
      </c>
      <c r="B24" s="97" t="s">
        <v>50</v>
      </c>
      <c r="C24" s="112"/>
      <c r="D24" s="96" t="s">
        <v>129</v>
      </c>
      <c r="E24" s="97" t="s">
        <v>50</v>
      </c>
      <c r="F24" s="112"/>
      <c r="G24" s="96" t="s">
        <v>129</v>
      </c>
      <c r="H24" s="97" t="s">
        <v>50</v>
      </c>
      <c r="I24" s="112"/>
      <c r="J24" s="96" t="s">
        <v>129</v>
      </c>
      <c r="K24" s="97" t="s">
        <v>50</v>
      </c>
      <c r="L24" s="112"/>
      <c r="M24" s="96" t="s">
        <v>129</v>
      </c>
      <c r="N24" s="97" t="s">
        <v>50</v>
      </c>
    </row>
    <row r="25" spans="1:14" ht="22.5" customHeight="1" x14ac:dyDescent="0.25">
      <c r="A25" s="96" t="s">
        <v>130</v>
      </c>
      <c r="B25" s="97" t="s">
        <v>50</v>
      </c>
      <c r="C25" s="112"/>
      <c r="D25" s="96" t="s">
        <v>130</v>
      </c>
      <c r="E25" s="97" t="s">
        <v>50</v>
      </c>
      <c r="F25" s="112"/>
      <c r="G25" s="96" t="s">
        <v>130</v>
      </c>
      <c r="H25" s="97" t="s">
        <v>50</v>
      </c>
      <c r="I25" s="112"/>
      <c r="J25" s="96" t="s">
        <v>130</v>
      </c>
      <c r="K25" s="97" t="s">
        <v>50</v>
      </c>
      <c r="L25" s="112"/>
      <c r="M25" s="96" t="s">
        <v>130</v>
      </c>
      <c r="N25" s="97" t="s">
        <v>50</v>
      </c>
    </row>
    <row r="26" spans="1:14" ht="22.5" customHeight="1" x14ac:dyDescent="0.25">
      <c r="A26" s="96" t="s">
        <v>131</v>
      </c>
      <c r="B26" s="97" t="s">
        <v>50</v>
      </c>
      <c r="C26" s="112"/>
      <c r="D26" s="96" t="s">
        <v>131</v>
      </c>
      <c r="E26" s="97" t="s">
        <v>50</v>
      </c>
      <c r="F26" s="112"/>
      <c r="G26" s="96" t="s">
        <v>131</v>
      </c>
      <c r="H26" s="97" t="s">
        <v>50</v>
      </c>
      <c r="I26" s="112"/>
      <c r="J26" s="96" t="s">
        <v>131</v>
      </c>
      <c r="K26" s="97" t="s">
        <v>50</v>
      </c>
      <c r="L26" s="112"/>
      <c r="M26" s="96" t="s">
        <v>131</v>
      </c>
      <c r="N26" s="97" t="s">
        <v>50</v>
      </c>
    </row>
    <row r="27" spans="1:14" ht="22.5" customHeight="1" x14ac:dyDescent="0.25">
      <c r="A27" s="96" t="s">
        <v>167</v>
      </c>
      <c r="B27" s="97" t="s">
        <v>50</v>
      </c>
      <c r="C27" s="112"/>
      <c r="D27" s="96" t="s">
        <v>167</v>
      </c>
      <c r="E27" s="97" t="s">
        <v>50</v>
      </c>
      <c r="F27" s="112"/>
      <c r="G27" s="96" t="s">
        <v>167</v>
      </c>
      <c r="H27" s="97" t="s">
        <v>50</v>
      </c>
      <c r="I27" s="112"/>
      <c r="J27" s="96" t="s">
        <v>132</v>
      </c>
      <c r="K27" s="97" t="s">
        <v>50</v>
      </c>
      <c r="L27" s="112"/>
      <c r="M27" s="96" t="s">
        <v>167</v>
      </c>
      <c r="N27" s="97" t="s">
        <v>50</v>
      </c>
    </row>
    <row r="28" spans="1:14" ht="22.5" customHeight="1" x14ac:dyDescent="0.25">
      <c r="A28" s="104"/>
      <c r="B28" s="104"/>
      <c r="C28" s="104"/>
      <c r="D28" s="104"/>
      <c r="E28" s="104"/>
      <c r="F28" s="104"/>
      <c r="G28" s="104"/>
      <c r="H28" s="104"/>
      <c r="I28" s="104"/>
      <c r="J28" s="104"/>
      <c r="K28" s="104"/>
      <c r="L28" s="104"/>
      <c r="M28" s="104"/>
      <c r="N28" s="104"/>
    </row>
    <row r="29" spans="1:14" ht="22.5" hidden="1" customHeight="1" x14ac:dyDescent="0.25">
      <c r="C29" s="104"/>
      <c r="F29" s="104"/>
      <c r="I29" s="104"/>
      <c r="L29" s="104"/>
    </row>
    <row r="30" spans="1:14" ht="22.5" hidden="1" customHeight="1" x14ac:dyDescent="0.25">
      <c r="C30" s="104"/>
      <c r="F30" s="104"/>
      <c r="I30" s="104"/>
      <c r="L30" s="104"/>
    </row>
    <row r="31" spans="1:14" ht="22.5" hidden="1" customHeight="1" x14ac:dyDescent="0.25">
      <c r="C31" s="104"/>
      <c r="F31" s="104"/>
      <c r="I31" s="104"/>
      <c r="L31" s="104"/>
    </row>
    <row r="32" spans="1:14" ht="22.5" hidden="1" customHeight="1" x14ac:dyDescent="0.25">
      <c r="C32" s="104"/>
      <c r="F32" s="104"/>
      <c r="I32" s="104"/>
      <c r="L32" s="104"/>
    </row>
    <row r="33" spans="1:12" ht="22.5" hidden="1" customHeight="1" x14ac:dyDescent="0.25">
      <c r="C33" s="104"/>
      <c r="F33" s="104"/>
      <c r="I33" s="104"/>
      <c r="L33" s="104"/>
    </row>
    <row r="34" spans="1:12" ht="22.5" hidden="1" customHeight="1" x14ac:dyDescent="0.25">
      <c r="C34" s="104"/>
      <c r="F34" s="104"/>
      <c r="I34" s="104"/>
      <c r="L34" s="104"/>
    </row>
    <row r="35" spans="1:12" ht="22.5" hidden="1" customHeight="1" x14ac:dyDescent="0.25">
      <c r="C35" s="104"/>
      <c r="F35" s="104"/>
      <c r="I35" s="104"/>
      <c r="L35" s="104"/>
    </row>
    <row r="36" spans="1:12" ht="22.5" hidden="1" customHeight="1" x14ac:dyDescent="0.25">
      <c r="C36" s="104"/>
      <c r="F36" s="104"/>
      <c r="I36" s="104"/>
      <c r="L36" s="104"/>
    </row>
    <row r="37" spans="1:12" ht="22.5" hidden="1" customHeight="1" x14ac:dyDescent="0.25">
      <c r="F37" s="104"/>
      <c r="I37" s="104"/>
    </row>
    <row r="38" spans="1:12" ht="22.5" hidden="1" customHeight="1" x14ac:dyDescent="0.25">
      <c r="F38" s="104"/>
      <c r="I38" s="104"/>
    </row>
    <row r="39" spans="1:12" ht="22.5" hidden="1" customHeight="1" x14ac:dyDescent="0.25">
      <c r="I39" s="104"/>
    </row>
    <row r="40" spans="1:12" ht="22.5" hidden="1" customHeight="1" x14ac:dyDescent="0.25">
      <c r="A40" s="88"/>
      <c r="B40" s="334"/>
      <c r="C40" s="265"/>
      <c r="D40" s="265"/>
      <c r="E40" s="265"/>
      <c r="F40" s="265"/>
      <c r="G40" s="87"/>
      <c r="H40" s="87"/>
      <c r="I40" s="113"/>
      <c r="J40" s="88"/>
      <c r="K40" s="88"/>
      <c r="L40" s="88"/>
    </row>
    <row r="41" spans="1:12" ht="22.5" hidden="1" customHeight="1" x14ac:dyDescent="0.25">
      <c r="A41" s="88"/>
      <c r="B41" s="334"/>
      <c r="C41" s="265"/>
      <c r="D41" s="265"/>
      <c r="E41" s="265"/>
      <c r="F41" s="265"/>
      <c r="G41" s="87"/>
      <c r="H41" s="88"/>
      <c r="I41" s="87"/>
      <c r="J41" s="88"/>
      <c r="K41" s="88"/>
      <c r="L41" s="88"/>
    </row>
    <row r="42" spans="1:12" ht="22.5" hidden="1" customHeight="1" x14ac:dyDescent="0.25">
      <c r="A42" s="88"/>
      <c r="B42" s="334"/>
      <c r="C42" s="265"/>
      <c r="D42" s="265"/>
      <c r="E42" s="265"/>
      <c r="F42" s="265"/>
      <c r="G42" s="87"/>
      <c r="H42" s="88"/>
      <c r="I42" s="87"/>
      <c r="J42" s="88"/>
      <c r="K42" s="88"/>
      <c r="L42" s="88"/>
    </row>
    <row r="43" spans="1:12" ht="13.2" hidden="1" x14ac:dyDescent="0.25">
      <c r="A43" s="12"/>
      <c r="K43" s="88"/>
      <c r="L43" s="88"/>
    </row>
  </sheetData>
  <sheetProtection algorithmName="SHA-512" hashValue="d1VbzNaFNaorbhWUvPexemLSEQbtZ9Kr4HrUG6HFeWPhKeWAthh0K29oHH5ZhdpAkX1OFaWN9I85l6sCGiRDtQ==" saltValue="97kNqFjPCYZMM0OBzpbSzg==" spinCount="100000" sheet="1" objects="1" scenarios="1"/>
  <mergeCells count="16">
    <mergeCell ref="A1:N5"/>
    <mergeCell ref="A8:B8"/>
    <mergeCell ref="D8:E8"/>
    <mergeCell ref="G8:H8"/>
    <mergeCell ref="J8:K8"/>
    <mergeCell ref="M8:N8"/>
    <mergeCell ref="A6:N6"/>
    <mergeCell ref="A7:N7"/>
    <mergeCell ref="B40:F40"/>
    <mergeCell ref="B41:F41"/>
    <mergeCell ref="B42:F42"/>
    <mergeCell ref="J21:K21"/>
    <mergeCell ref="M21:N21"/>
    <mergeCell ref="A21:B21"/>
    <mergeCell ref="D21:E21"/>
    <mergeCell ref="G21:H21"/>
  </mergeCells>
  <dataValidations count="4">
    <dataValidation type="list" allowBlank="1" showErrorMessage="1" sqref="B14:B15 E14:E15 H14:H15 K14:K15 N14:N15" xr:uid="{00000000-0002-0000-0600-000000000000}">
      <formula1>"Selecionar,Enviado para a empresa,Enviado para assinaturas,Enviado no SR INFO"</formula1>
    </dataValidation>
    <dataValidation type="list" allowBlank="1" showErrorMessage="1" sqref="B23:B27 E23:E27 H23:H27 K23:K27 N23:N27" xr:uid="{00000000-0002-0000-0600-000001000000}">
      <formula1>"Selecionar,Realizado,Não realizado - Justificar"</formula1>
    </dataValidation>
    <dataValidation type="list" showInputMessage="1" showErrorMessage="1" sqref="B17 E17 H17 K17 N17" xr:uid="{AC87E738-F134-4427-A2B8-C604E5BCE06E}">
      <formula1>"TRL 3,TRL 4,TRL 5,TRL 6,TRL 7,TRL 8,TRL 9,Selecionar"</formula1>
    </dataValidation>
    <dataValidation allowBlank="1" showInputMessage="1" showErrorMessage="1" prompt="Valor numérico de meses" sqref="B9 E9 H9 K9 N9" xr:uid="{7195EA27-F09D-480A-BD04-1CA961A5FDE9}"/>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3">
    <tabColor theme="9" tint="0.79998168889431442"/>
    <outlinePr summaryBelow="0" summaryRight="0"/>
  </sheetPr>
  <dimension ref="A1:AC45"/>
  <sheetViews>
    <sheetView zoomScale="70" zoomScaleNormal="70" workbookViewId="0">
      <selection activeCell="T25" sqref="T25"/>
    </sheetView>
  </sheetViews>
  <sheetFormatPr defaultColWidth="0" defaultRowHeight="15.75" customHeight="1" zeroHeight="1" x14ac:dyDescent="0.25"/>
  <cols>
    <col min="1" max="1" width="50.6640625" style="104" customWidth="1"/>
    <col min="2" max="2" width="16.44140625" style="104" customWidth="1"/>
    <col min="3" max="3" width="13.88671875" style="104" bestFit="1" customWidth="1"/>
    <col min="4" max="4" width="14" style="104" bestFit="1" customWidth="1"/>
    <col min="5" max="5" width="21.5546875" style="104" customWidth="1"/>
    <col min="6" max="6" width="5.6640625" style="104" customWidth="1"/>
    <col min="7" max="7" width="23.44140625" style="104" customWidth="1"/>
    <col min="8" max="8" width="15" style="104" bestFit="1" customWidth="1"/>
    <col min="9" max="9" width="17.33203125" style="104" bestFit="1" customWidth="1"/>
    <col min="10" max="10" width="19.109375" style="104" customWidth="1"/>
    <col min="11" max="11" width="5.6640625" style="104" customWidth="1"/>
    <col min="12" max="12" width="50.6640625" style="104" customWidth="1"/>
    <col min="13" max="13" width="12.6640625" style="104" bestFit="1" customWidth="1"/>
    <col min="14" max="14" width="14.5546875" style="104" bestFit="1" customWidth="1"/>
    <col min="15" max="15" width="19.44140625" style="104" customWidth="1"/>
    <col min="16" max="16" width="5.6640625" style="104" customWidth="1"/>
    <col min="17" max="17" width="50.6640625" style="104" customWidth="1"/>
    <col min="18" max="18" width="12.6640625" style="104" bestFit="1" customWidth="1"/>
    <col min="19" max="19" width="14.5546875" style="104" bestFit="1" customWidth="1"/>
    <col min="20" max="20" width="19.109375" style="104" customWidth="1"/>
    <col min="21" max="21" width="12.5546875" style="104" customWidth="1"/>
    <col min="22" max="28" width="12.5546875" style="104" hidden="1" customWidth="1"/>
    <col min="29" max="29" width="0" style="104" hidden="1" customWidth="1"/>
    <col min="30" max="16384" width="12.5546875" style="104" hidden="1"/>
  </cols>
  <sheetData>
    <row r="1" spans="1:20" ht="15.75" customHeight="1" x14ac:dyDescent="0.25">
      <c r="A1" s="261"/>
      <c r="B1" s="262"/>
      <c r="C1" s="262"/>
      <c r="D1" s="262"/>
      <c r="E1" s="262"/>
      <c r="F1" s="262"/>
      <c r="G1" s="262"/>
      <c r="H1" s="262"/>
      <c r="I1" s="262"/>
      <c r="J1" s="262"/>
      <c r="K1" s="262"/>
      <c r="L1" s="262"/>
      <c r="M1" s="262"/>
      <c r="N1" s="262"/>
      <c r="O1" s="262"/>
      <c r="P1" s="262"/>
      <c r="Q1" s="262"/>
      <c r="R1" s="262"/>
      <c r="S1" s="262"/>
      <c r="T1" s="263"/>
    </row>
    <row r="2" spans="1:20" ht="15.75" customHeight="1" x14ac:dyDescent="0.25">
      <c r="A2" s="264"/>
      <c r="B2" s="265"/>
      <c r="C2" s="265"/>
      <c r="D2" s="265"/>
      <c r="E2" s="265"/>
      <c r="F2" s="265"/>
      <c r="G2" s="265"/>
      <c r="H2" s="265"/>
      <c r="I2" s="265"/>
      <c r="J2" s="265"/>
      <c r="K2" s="265"/>
      <c r="L2" s="265"/>
      <c r="M2" s="265"/>
      <c r="N2" s="265"/>
      <c r="O2" s="265"/>
      <c r="P2" s="265"/>
      <c r="Q2" s="265"/>
      <c r="R2" s="265"/>
      <c r="S2" s="265"/>
      <c r="T2" s="266"/>
    </row>
    <row r="3" spans="1:20" ht="15.75" customHeight="1" x14ac:dyDescent="0.25">
      <c r="A3" s="264"/>
      <c r="B3" s="265"/>
      <c r="C3" s="265"/>
      <c r="D3" s="265"/>
      <c r="E3" s="265"/>
      <c r="F3" s="265"/>
      <c r="G3" s="265"/>
      <c r="H3" s="265"/>
      <c r="I3" s="265"/>
      <c r="J3" s="265"/>
      <c r="K3" s="265"/>
      <c r="L3" s="265"/>
      <c r="M3" s="265"/>
      <c r="N3" s="265"/>
      <c r="O3" s="265"/>
      <c r="P3" s="265"/>
      <c r="Q3" s="265"/>
      <c r="R3" s="265"/>
      <c r="S3" s="265"/>
      <c r="T3" s="266"/>
    </row>
    <row r="4" spans="1:20" ht="15.75" customHeight="1" x14ac:dyDescent="0.25">
      <c r="A4" s="264"/>
      <c r="B4" s="265"/>
      <c r="C4" s="265"/>
      <c r="D4" s="265"/>
      <c r="E4" s="265"/>
      <c r="F4" s="265"/>
      <c r="G4" s="265"/>
      <c r="H4" s="265"/>
      <c r="I4" s="265"/>
      <c r="J4" s="265"/>
      <c r="K4" s="265"/>
      <c r="L4" s="265"/>
      <c r="M4" s="265"/>
      <c r="N4" s="265"/>
      <c r="O4" s="265"/>
      <c r="P4" s="265"/>
      <c r="Q4" s="265"/>
      <c r="R4" s="265"/>
      <c r="S4" s="265"/>
      <c r="T4" s="266"/>
    </row>
    <row r="5" spans="1:20" ht="15.75" customHeight="1" thickBot="1" x14ac:dyDescent="0.3">
      <c r="A5" s="267"/>
      <c r="B5" s="268"/>
      <c r="C5" s="268"/>
      <c r="D5" s="268"/>
      <c r="E5" s="268"/>
      <c r="F5" s="268"/>
      <c r="G5" s="268"/>
      <c r="H5" s="268"/>
      <c r="I5" s="268"/>
      <c r="J5" s="268"/>
      <c r="K5" s="268"/>
      <c r="L5" s="268"/>
      <c r="M5" s="268"/>
      <c r="N5" s="268"/>
      <c r="O5" s="268"/>
      <c r="P5" s="268"/>
      <c r="Q5" s="268"/>
      <c r="R5" s="268"/>
      <c r="S5" s="268"/>
      <c r="T5" s="269"/>
    </row>
    <row r="6" spans="1:20" ht="15.75" customHeight="1" thickBot="1" x14ac:dyDescent="0.3">
      <c r="A6" s="339" t="s">
        <v>169</v>
      </c>
      <c r="B6" s="340"/>
      <c r="C6" s="340"/>
      <c r="D6" s="340"/>
      <c r="E6" s="340"/>
      <c r="F6" s="340"/>
      <c r="G6" s="340"/>
      <c r="H6" s="340"/>
      <c r="I6" s="340"/>
      <c r="J6" s="340"/>
      <c r="K6" s="340"/>
      <c r="L6" s="340"/>
      <c r="M6" s="340"/>
      <c r="N6" s="340"/>
      <c r="O6" s="340"/>
      <c r="P6" s="340"/>
      <c r="Q6" s="340"/>
      <c r="R6" s="340"/>
      <c r="S6" s="340"/>
      <c r="T6" s="341"/>
    </row>
    <row r="7" spans="1:20" ht="15.75" customHeight="1" thickBot="1" x14ac:dyDescent="0.3">
      <c r="A7" s="359" t="s">
        <v>168</v>
      </c>
      <c r="B7" s="360"/>
      <c r="C7" s="360"/>
      <c r="D7" s="360"/>
      <c r="E7" s="360"/>
      <c r="F7" s="360"/>
      <c r="G7" s="360"/>
      <c r="H7" s="360"/>
      <c r="I7" s="360"/>
      <c r="J7" s="360"/>
      <c r="K7" s="360"/>
      <c r="L7" s="360"/>
      <c r="M7" s="360"/>
      <c r="N7" s="360"/>
      <c r="O7" s="360"/>
      <c r="P7" s="360"/>
      <c r="Q7" s="360"/>
      <c r="R7" s="360"/>
      <c r="S7" s="360"/>
      <c r="T7" s="361"/>
    </row>
    <row r="8" spans="1:20" ht="41.25" customHeight="1" x14ac:dyDescent="0.25">
      <c r="A8" s="351" t="s">
        <v>53</v>
      </c>
      <c r="B8" s="352"/>
      <c r="C8" s="352"/>
      <c r="D8" s="352"/>
      <c r="E8" s="353"/>
      <c r="F8" s="127"/>
      <c r="G8" s="354" t="s">
        <v>177</v>
      </c>
      <c r="H8" s="355"/>
      <c r="I8" s="355"/>
      <c r="J8" s="356"/>
      <c r="L8" s="351" t="s">
        <v>179</v>
      </c>
      <c r="M8" s="357"/>
      <c r="N8" s="357"/>
      <c r="O8" s="358"/>
      <c r="Q8" s="351" t="s">
        <v>178</v>
      </c>
      <c r="R8" s="357"/>
      <c r="S8" s="357"/>
      <c r="T8" s="358"/>
    </row>
    <row r="9" spans="1:20" ht="22.5" customHeight="1" x14ac:dyDescent="0.25">
      <c r="A9" s="118" t="s">
        <v>46</v>
      </c>
      <c r="B9" s="119" t="s">
        <v>54</v>
      </c>
      <c r="C9" s="119" t="s">
        <v>55</v>
      </c>
      <c r="D9" s="119" t="s">
        <v>56</v>
      </c>
      <c r="E9" s="119" t="s">
        <v>57</v>
      </c>
      <c r="F9" s="128"/>
      <c r="G9" s="119" t="s">
        <v>61</v>
      </c>
      <c r="H9" s="119" t="s">
        <v>58</v>
      </c>
      <c r="I9" s="119" t="s">
        <v>59</v>
      </c>
      <c r="J9" s="119" t="s">
        <v>60</v>
      </c>
      <c r="L9" s="119" t="s">
        <v>61</v>
      </c>
      <c r="M9" s="119" t="s">
        <v>58</v>
      </c>
      <c r="N9" s="119" t="s">
        <v>59</v>
      </c>
      <c r="O9" s="119" t="s">
        <v>60</v>
      </c>
      <c r="Q9" s="119" t="s">
        <v>61</v>
      </c>
      <c r="R9" s="119" t="s">
        <v>58</v>
      </c>
      <c r="S9" s="119" t="s">
        <v>59</v>
      </c>
      <c r="T9" s="119" t="s">
        <v>60</v>
      </c>
    </row>
    <row r="10" spans="1:20" ht="20.100000000000001" customHeight="1" x14ac:dyDescent="0.25">
      <c r="A10" s="120"/>
      <c r="B10" s="120" t="s">
        <v>50</v>
      </c>
      <c r="C10" s="120"/>
      <c r="D10" s="124"/>
      <c r="E10" s="123">
        <f t="shared" ref="E10:E34" si="0">D10*C10</f>
        <v>0</v>
      </c>
      <c r="F10" s="129"/>
      <c r="G10" s="13" t="s">
        <v>62</v>
      </c>
      <c r="H10" s="120"/>
      <c r="I10" s="122">
        <v>380</v>
      </c>
      <c r="J10" s="123">
        <f t="shared" ref="J10:J12" si="1">H10*I10</f>
        <v>0</v>
      </c>
      <c r="K10" s="129"/>
      <c r="L10" s="120"/>
      <c r="M10" s="120"/>
      <c r="N10" s="126"/>
      <c r="O10" s="125">
        <f>M10*N10</f>
        <v>0</v>
      </c>
      <c r="P10" s="129"/>
      <c r="Q10" s="120"/>
      <c r="R10" s="120"/>
      <c r="S10" s="124"/>
      <c r="T10" s="123">
        <f t="shared" ref="T10:T27" si="2">R10*S10</f>
        <v>0</v>
      </c>
    </row>
    <row r="11" spans="1:20" ht="20.100000000000001" customHeight="1" x14ac:dyDescent="0.25">
      <c r="A11" s="120"/>
      <c r="B11" s="120" t="s">
        <v>50</v>
      </c>
      <c r="C11" s="120"/>
      <c r="D11" s="124"/>
      <c r="E11" s="123">
        <f t="shared" si="0"/>
        <v>0</v>
      </c>
      <c r="F11" s="129"/>
      <c r="G11" s="13" t="s">
        <v>63</v>
      </c>
      <c r="H11" s="120"/>
      <c r="I11" s="124"/>
      <c r="J11" s="123">
        <f t="shared" si="1"/>
        <v>0</v>
      </c>
      <c r="K11" s="129"/>
      <c r="L11" s="120"/>
      <c r="M11" s="120"/>
      <c r="N11" s="126"/>
      <c r="O11" s="125">
        <f t="shared" ref="O11:O27" si="3">M11*N11</f>
        <v>0</v>
      </c>
      <c r="P11" s="129"/>
      <c r="Q11" s="120"/>
      <c r="R11" s="120"/>
      <c r="S11" s="124"/>
      <c r="T11" s="123">
        <f t="shared" si="2"/>
        <v>0</v>
      </c>
    </row>
    <row r="12" spans="1:20" ht="20.100000000000001" customHeight="1" x14ac:dyDescent="0.25">
      <c r="A12" s="120"/>
      <c r="B12" s="120" t="s">
        <v>50</v>
      </c>
      <c r="C12" s="120"/>
      <c r="D12" s="124"/>
      <c r="E12" s="123">
        <f t="shared" si="0"/>
        <v>0</v>
      </c>
      <c r="F12" s="129"/>
      <c r="G12" s="117" t="s">
        <v>176</v>
      </c>
      <c r="H12" s="120"/>
      <c r="I12" s="124"/>
      <c r="J12" s="123">
        <f t="shared" si="1"/>
        <v>0</v>
      </c>
      <c r="K12" s="129"/>
      <c r="L12" s="120"/>
      <c r="M12" s="120"/>
      <c r="N12" s="126"/>
      <c r="O12" s="125">
        <f t="shared" si="3"/>
        <v>0</v>
      </c>
      <c r="P12" s="129"/>
      <c r="Q12" s="120"/>
      <c r="R12" s="120"/>
      <c r="S12" s="124"/>
      <c r="T12" s="123">
        <f t="shared" si="2"/>
        <v>0</v>
      </c>
    </row>
    <row r="13" spans="1:20" ht="20.100000000000001" customHeight="1" x14ac:dyDescent="0.25">
      <c r="A13" s="120"/>
      <c r="B13" s="120" t="s">
        <v>50</v>
      </c>
      <c r="C13" s="120"/>
      <c r="D13" s="124"/>
      <c r="E13" s="123">
        <f t="shared" si="0"/>
        <v>0</v>
      </c>
      <c r="F13" s="129"/>
      <c r="G13" s="129"/>
      <c r="H13" s="129"/>
      <c r="I13" s="69" t="s">
        <v>27</v>
      </c>
      <c r="J13" s="131">
        <f>SUM(J10:J12)</f>
        <v>0</v>
      </c>
      <c r="K13" s="129"/>
      <c r="L13" s="120"/>
      <c r="M13" s="120"/>
      <c r="N13" s="126"/>
      <c r="O13" s="125">
        <f t="shared" si="3"/>
        <v>0</v>
      </c>
      <c r="P13" s="129"/>
      <c r="Q13" s="120"/>
      <c r="R13" s="120"/>
      <c r="S13" s="124"/>
      <c r="T13" s="123">
        <f t="shared" si="2"/>
        <v>0</v>
      </c>
    </row>
    <row r="14" spans="1:20" ht="20.100000000000001" customHeight="1" x14ac:dyDescent="0.25">
      <c r="A14" s="120"/>
      <c r="B14" s="120" t="s">
        <v>50</v>
      </c>
      <c r="C14" s="120"/>
      <c r="D14" s="124"/>
      <c r="E14" s="123">
        <f t="shared" si="0"/>
        <v>0</v>
      </c>
      <c r="F14" s="129"/>
      <c r="G14" s="129"/>
      <c r="H14" s="129"/>
      <c r="I14" s="129"/>
      <c r="J14" s="129"/>
      <c r="K14" s="129"/>
      <c r="L14" s="120"/>
      <c r="M14" s="120"/>
      <c r="N14" s="126"/>
      <c r="O14" s="125">
        <f t="shared" si="3"/>
        <v>0</v>
      </c>
      <c r="P14" s="129"/>
      <c r="Q14" s="120"/>
      <c r="R14" s="120"/>
      <c r="S14" s="124"/>
      <c r="T14" s="123">
        <f t="shared" si="2"/>
        <v>0</v>
      </c>
    </row>
    <row r="15" spans="1:20" ht="20.100000000000001" customHeight="1" x14ac:dyDescent="0.25">
      <c r="A15" s="120"/>
      <c r="B15" s="120" t="s">
        <v>50</v>
      </c>
      <c r="C15" s="120"/>
      <c r="D15" s="124"/>
      <c r="E15" s="123">
        <f t="shared" si="0"/>
        <v>0</v>
      </c>
      <c r="F15" s="129"/>
      <c r="G15" s="129"/>
      <c r="H15" s="129"/>
      <c r="I15" s="129"/>
      <c r="J15" s="129"/>
      <c r="K15" s="129"/>
      <c r="L15" s="120"/>
      <c r="M15" s="120"/>
      <c r="N15" s="126"/>
      <c r="O15" s="125">
        <f t="shared" si="3"/>
        <v>0</v>
      </c>
      <c r="P15" s="129"/>
      <c r="Q15" s="120"/>
      <c r="R15" s="120"/>
      <c r="S15" s="124"/>
      <c r="T15" s="123">
        <f t="shared" si="2"/>
        <v>0</v>
      </c>
    </row>
    <row r="16" spans="1:20" ht="20.100000000000001" customHeight="1" x14ac:dyDescent="0.25">
      <c r="A16" s="120"/>
      <c r="B16" s="120" t="s">
        <v>50</v>
      </c>
      <c r="C16" s="120"/>
      <c r="D16" s="124"/>
      <c r="E16" s="123">
        <f t="shared" si="0"/>
        <v>0</v>
      </c>
      <c r="F16" s="129"/>
      <c r="G16" s="129"/>
      <c r="H16" s="129"/>
      <c r="I16" s="129"/>
      <c r="J16" s="129"/>
      <c r="K16" s="129"/>
      <c r="L16" s="120"/>
      <c r="M16" s="120"/>
      <c r="N16" s="126"/>
      <c r="O16" s="125">
        <f t="shared" si="3"/>
        <v>0</v>
      </c>
      <c r="P16" s="129"/>
      <c r="Q16" s="120"/>
      <c r="R16" s="120"/>
      <c r="S16" s="124"/>
      <c r="T16" s="123">
        <f t="shared" si="2"/>
        <v>0</v>
      </c>
    </row>
    <row r="17" spans="1:20" ht="20.100000000000001" customHeight="1" x14ac:dyDescent="0.25">
      <c r="A17" s="120"/>
      <c r="B17" s="120" t="s">
        <v>50</v>
      </c>
      <c r="C17" s="120"/>
      <c r="D17" s="124"/>
      <c r="E17" s="123">
        <f t="shared" si="0"/>
        <v>0</v>
      </c>
      <c r="F17" s="129"/>
      <c r="G17" s="129"/>
      <c r="H17" s="129"/>
      <c r="I17" s="129"/>
      <c r="J17" s="129"/>
      <c r="K17" s="129"/>
      <c r="L17" s="120"/>
      <c r="M17" s="120"/>
      <c r="N17" s="126"/>
      <c r="O17" s="125">
        <f t="shared" si="3"/>
        <v>0</v>
      </c>
      <c r="P17" s="129"/>
      <c r="Q17" s="120"/>
      <c r="R17" s="120"/>
      <c r="S17" s="124"/>
      <c r="T17" s="123">
        <f t="shared" si="2"/>
        <v>0</v>
      </c>
    </row>
    <row r="18" spans="1:20" ht="20.100000000000001" customHeight="1" x14ac:dyDescent="0.25">
      <c r="A18" s="120"/>
      <c r="B18" s="120" t="s">
        <v>50</v>
      </c>
      <c r="C18" s="120"/>
      <c r="D18" s="124"/>
      <c r="E18" s="123">
        <f t="shared" si="0"/>
        <v>0</v>
      </c>
      <c r="F18" s="129"/>
      <c r="G18" s="129"/>
      <c r="H18" s="129"/>
      <c r="I18" s="129"/>
      <c r="J18" s="129"/>
      <c r="K18" s="129"/>
      <c r="L18" s="120"/>
      <c r="M18" s="120"/>
      <c r="N18" s="126"/>
      <c r="O18" s="125">
        <f t="shared" si="3"/>
        <v>0</v>
      </c>
      <c r="P18" s="129"/>
      <c r="Q18" s="120"/>
      <c r="R18" s="120"/>
      <c r="S18" s="124"/>
      <c r="T18" s="123">
        <f t="shared" si="2"/>
        <v>0</v>
      </c>
    </row>
    <row r="19" spans="1:20" ht="20.100000000000001" customHeight="1" x14ac:dyDescent="0.25">
      <c r="A19" s="120"/>
      <c r="B19" s="120" t="s">
        <v>50</v>
      </c>
      <c r="C19" s="120"/>
      <c r="D19" s="124"/>
      <c r="E19" s="123">
        <f t="shared" si="0"/>
        <v>0</v>
      </c>
      <c r="F19" s="129"/>
      <c r="G19" s="129"/>
      <c r="H19" s="129"/>
      <c r="I19" s="129"/>
      <c r="J19" s="129"/>
      <c r="K19" s="129"/>
      <c r="L19" s="120"/>
      <c r="M19" s="120"/>
      <c r="N19" s="126"/>
      <c r="O19" s="125">
        <f t="shared" si="3"/>
        <v>0</v>
      </c>
      <c r="P19" s="129"/>
      <c r="Q19" s="120"/>
      <c r="R19" s="120"/>
      <c r="S19" s="124"/>
      <c r="T19" s="123">
        <f t="shared" si="2"/>
        <v>0</v>
      </c>
    </row>
    <row r="20" spans="1:20" ht="20.100000000000001" customHeight="1" x14ac:dyDescent="0.25">
      <c r="A20" s="120"/>
      <c r="B20" s="120" t="s">
        <v>50</v>
      </c>
      <c r="C20" s="120"/>
      <c r="D20" s="124"/>
      <c r="E20" s="123">
        <f t="shared" si="0"/>
        <v>0</v>
      </c>
      <c r="F20" s="129"/>
      <c r="G20" s="129"/>
      <c r="H20" s="129"/>
      <c r="I20" s="129"/>
      <c r="J20" s="129"/>
      <c r="K20" s="129"/>
      <c r="L20" s="120"/>
      <c r="M20" s="120"/>
      <c r="N20" s="126"/>
      <c r="O20" s="125">
        <f t="shared" si="3"/>
        <v>0</v>
      </c>
      <c r="P20" s="129"/>
      <c r="Q20" s="120"/>
      <c r="R20" s="120"/>
      <c r="S20" s="124"/>
      <c r="T20" s="123">
        <f t="shared" si="2"/>
        <v>0</v>
      </c>
    </row>
    <row r="21" spans="1:20" ht="20.100000000000001" customHeight="1" x14ac:dyDescent="0.25">
      <c r="A21" s="120"/>
      <c r="B21" s="120" t="s">
        <v>50</v>
      </c>
      <c r="C21" s="120"/>
      <c r="D21" s="124"/>
      <c r="E21" s="123">
        <f t="shared" si="0"/>
        <v>0</v>
      </c>
      <c r="F21" s="129"/>
      <c r="G21" s="129"/>
      <c r="H21" s="129"/>
      <c r="I21" s="129"/>
      <c r="J21" s="129"/>
      <c r="K21" s="129"/>
      <c r="L21" s="120"/>
      <c r="M21" s="120"/>
      <c r="N21" s="126"/>
      <c r="O21" s="125">
        <f t="shared" si="3"/>
        <v>0</v>
      </c>
      <c r="P21" s="129"/>
      <c r="Q21" s="120"/>
      <c r="R21" s="120"/>
      <c r="S21" s="124"/>
      <c r="T21" s="123">
        <f t="shared" si="2"/>
        <v>0</v>
      </c>
    </row>
    <row r="22" spans="1:20" ht="20.100000000000001" customHeight="1" x14ac:dyDescent="0.25">
      <c r="A22" s="120"/>
      <c r="B22" s="120" t="s">
        <v>50</v>
      </c>
      <c r="C22" s="120"/>
      <c r="D22" s="124"/>
      <c r="E22" s="123">
        <f t="shared" si="0"/>
        <v>0</v>
      </c>
      <c r="F22" s="129"/>
      <c r="G22" s="129"/>
      <c r="H22" s="129"/>
      <c r="I22" s="129"/>
      <c r="J22" s="129"/>
      <c r="K22" s="129"/>
      <c r="L22" s="120"/>
      <c r="M22" s="120"/>
      <c r="N22" s="126"/>
      <c r="O22" s="125">
        <f t="shared" si="3"/>
        <v>0</v>
      </c>
      <c r="P22" s="129"/>
      <c r="Q22" s="120"/>
      <c r="R22" s="120"/>
      <c r="S22" s="124"/>
      <c r="T22" s="123">
        <f t="shared" si="2"/>
        <v>0</v>
      </c>
    </row>
    <row r="23" spans="1:20" ht="20.100000000000001" customHeight="1" x14ac:dyDescent="0.25">
      <c r="A23" s="120"/>
      <c r="B23" s="120" t="s">
        <v>50</v>
      </c>
      <c r="C23" s="120"/>
      <c r="D23" s="124"/>
      <c r="E23" s="123">
        <f t="shared" si="0"/>
        <v>0</v>
      </c>
      <c r="F23" s="129"/>
      <c r="G23" s="129"/>
      <c r="H23" s="129"/>
      <c r="I23" s="128"/>
      <c r="K23" s="129"/>
      <c r="L23" s="120"/>
      <c r="M23" s="120"/>
      <c r="N23" s="126"/>
      <c r="O23" s="125">
        <f t="shared" si="3"/>
        <v>0</v>
      </c>
      <c r="P23" s="129"/>
      <c r="Q23" s="120"/>
      <c r="R23" s="120"/>
      <c r="S23" s="124"/>
      <c r="T23" s="123">
        <f t="shared" si="2"/>
        <v>0</v>
      </c>
    </row>
    <row r="24" spans="1:20" ht="20.100000000000001" customHeight="1" x14ac:dyDescent="0.25">
      <c r="A24" s="120"/>
      <c r="B24" s="120" t="s">
        <v>50</v>
      </c>
      <c r="C24" s="120"/>
      <c r="D24" s="124"/>
      <c r="E24" s="123">
        <f t="shared" si="0"/>
        <v>0</v>
      </c>
      <c r="F24" s="129"/>
      <c r="G24" s="129"/>
      <c r="H24" s="129"/>
      <c r="I24" s="128"/>
      <c r="K24" s="129"/>
      <c r="L24" s="120"/>
      <c r="M24" s="120"/>
      <c r="N24" s="126"/>
      <c r="O24" s="125">
        <f t="shared" si="3"/>
        <v>0</v>
      </c>
      <c r="P24" s="129"/>
      <c r="Q24" s="120"/>
      <c r="R24" s="120"/>
      <c r="S24" s="124"/>
      <c r="T24" s="123">
        <f t="shared" si="2"/>
        <v>0</v>
      </c>
    </row>
    <row r="25" spans="1:20" ht="20.100000000000001" customHeight="1" x14ac:dyDescent="0.25">
      <c r="A25" s="120"/>
      <c r="B25" s="120" t="s">
        <v>50</v>
      </c>
      <c r="C25" s="120"/>
      <c r="D25" s="124"/>
      <c r="E25" s="123">
        <f t="shared" si="0"/>
        <v>0</v>
      </c>
      <c r="F25" s="129"/>
      <c r="G25" s="129"/>
      <c r="H25" s="129"/>
      <c r="I25" s="128"/>
      <c r="K25" s="129"/>
      <c r="L25" s="120"/>
      <c r="M25" s="120"/>
      <c r="N25" s="126"/>
      <c r="O25" s="125">
        <f t="shared" si="3"/>
        <v>0</v>
      </c>
      <c r="P25" s="129"/>
      <c r="Q25" s="120"/>
      <c r="R25" s="120"/>
      <c r="S25" s="124"/>
      <c r="T25" s="123">
        <f t="shared" si="2"/>
        <v>0</v>
      </c>
    </row>
    <row r="26" spans="1:20" ht="20.100000000000001" customHeight="1" x14ac:dyDescent="0.25">
      <c r="A26" s="120"/>
      <c r="B26" s="120" t="s">
        <v>50</v>
      </c>
      <c r="C26" s="120"/>
      <c r="D26" s="124"/>
      <c r="E26" s="123">
        <f t="shared" si="0"/>
        <v>0</v>
      </c>
      <c r="F26" s="129"/>
      <c r="G26" s="129"/>
      <c r="H26" s="129"/>
      <c r="I26" s="128"/>
      <c r="K26" s="129"/>
      <c r="L26" s="120"/>
      <c r="M26" s="120"/>
      <c r="N26" s="126"/>
      <c r="O26" s="125">
        <f t="shared" si="3"/>
        <v>0</v>
      </c>
      <c r="P26" s="129"/>
      <c r="Q26" s="120"/>
      <c r="R26" s="120"/>
      <c r="S26" s="124"/>
      <c r="T26" s="123">
        <f t="shared" si="2"/>
        <v>0</v>
      </c>
    </row>
    <row r="27" spans="1:20" ht="20.100000000000001" customHeight="1" x14ac:dyDescent="0.25">
      <c r="A27" s="120"/>
      <c r="B27" s="120" t="s">
        <v>50</v>
      </c>
      <c r="C27" s="120"/>
      <c r="D27" s="124"/>
      <c r="E27" s="123">
        <f t="shared" si="0"/>
        <v>0</v>
      </c>
      <c r="F27" s="129"/>
      <c r="G27" s="129"/>
      <c r="H27" s="129"/>
      <c r="I27" s="128"/>
      <c r="K27" s="129"/>
      <c r="L27" s="120"/>
      <c r="M27" s="120"/>
      <c r="N27" s="126"/>
      <c r="O27" s="125">
        <f t="shared" si="3"/>
        <v>0</v>
      </c>
      <c r="P27" s="129"/>
      <c r="Q27" s="120"/>
      <c r="R27" s="120"/>
      <c r="S27" s="124"/>
      <c r="T27" s="123">
        <f t="shared" si="2"/>
        <v>0</v>
      </c>
    </row>
    <row r="28" spans="1:20" ht="20.100000000000001" customHeight="1" x14ac:dyDescent="0.25">
      <c r="A28" s="120"/>
      <c r="B28" s="120" t="s">
        <v>50</v>
      </c>
      <c r="C28" s="120"/>
      <c r="D28" s="124"/>
      <c r="E28" s="123">
        <f t="shared" si="0"/>
        <v>0</v>
      </c>
      <c r="F28" s="129"/>
      <c r="G28" s="129"/>
      <c r="H28" s="129"/>
      <c r="I28" s="128"/>
      <c r="K28" s="129"/>
      <c r="L28" s="129"/>
      <c r="M28" s="129"/>
      <c r="N28" s="69" t="s">
        <v>27</v>
      </c>
      <c r="O28" s="132">
        <f>SUM(O10:O27)</f>
        <v>0</v>
      </c>
      <c r="P28" s="129"/>
      <c r="Q28" s="129"/>
      <c r="R28" s="129"/>
      <c r="S28" s="69" t="s">
        <v>27</v>
      </c>
      <c r="T28" s="133">
        <f>SUM(T10:T27)</f>
        <v>0</v>
      </c>
    </row>
    <row r="29" spans="1:20" ht="20.100000000000001" customHeight="1" x14ac:dyDescent="0.25">
      <c r="A29" s="120"/>
      <c r="B29" s="120" t="s">
        <v>50</v>
      </c>
      <c r="C29" s="120"/>
      <c r="D29" s="124"/>
      <c r="E29" s="123">
        <f t="shared" si="0"/>
        <v>0</v>
      </c>
      <c r="F29" s="129"/>
      <c r="G29" s="129"/>
      <c r="H29" s="129"/>
      <c r="I29" s="128"/>
      <c r="K29" s="129"/>
      <c r="L29" s="129"/>
      <c r="M29" s="129"/>
      <c r="N29" s="129"/>
      <c r="O29" s="129"/>
      <c r="P29" s="129"/>
      <c r="Q29" s="129"/>
      <c r="R29" s="129"/>
      <c r="S29" s="129"/>
      <c r="T29" s="129"/>
    </row>
    <row r="30" spans="1:20" ht="20.100000000000001" customHeight="1" x14ac:dyDescent="0.25">
      <c r="A30" s="120"/>
      <c r="B30" s="120" t="s">
        <v>50</v>
      </c>
      <c r="C30" s="120"/>
      <c r="D30" s="124"/>
      <c r="E30" s="123">
        <f t="shared" si="0"/>
        <v>0</v>
      </c>
      <c r="F30" s="129"/>
      <c r="G30" s="129"/>
      <c r="H30" s="129"/>
      <c r="I30" s="128"/>
      <c r="K30" s="129"/>
      <c r="L30" s="129"/>
      <c r="M30" s="129"/>
      <c r="N30" s="129"/>
      <c r="O30" s="129"/>
      <c r="P30" s="129"/>
      <c r="Q30" s="129"/>
      <c r="R30" s="129"/>
      <c r="S30" s="129"/>
      <c r="T30" s="129"/>
    </row>
    <row r="31" spans="1:20" ht="20.100000000000001" customHeight="1" x14ac:dyDescent="0.25">
      <c r="A31" s="120"/>
      <c r="B31" s="120" t="s">
        <v>50</v>
      </c>
      <c r="C31" s="120"/>
      <c r="D31" s="124"/>
      <c r="E31" s="123">
        <f t="shared" si="0"/>
        <v>0</v>
      </c>
      <c r="F31" s="129"/>
      <c r="G31" s="129"/>
      <c r="H31" s="129"/>
      <c r="I31" s="128"/>
      <c r="K31" s="129"/>
      <c r="L31" s="129"/>
      <c r="M31" s="129"/>
      <c r="N31" s="129"/>
      <c r="O31" s="129"/>
      <c r="P31" s="129"/>
      <c r="Q31" s="129"/>
      <c r="R31" s="129"/>
      <c r="S31" s="129"/>
      <c r="T31" s="129"/>
    </row>
    <row r="32" spans="1:20" ht="20.100000000000001" customHeight="1" x14ac:dyDescent="0.25">
      <c r="A32" s="120"/>
      <c r="B32" s="120" t="s">
        <v>50</v>
      </c>
      <c r="C32" s="120"/>
      <c r="D32" s="124"/>
      <c r="E32" s="123">
        <f t="shared" si="0"/>
        <v>0</v>
      </c>
      <c r="F32" s="129"/>
      <c r="G32" s="129"/>
      <c r="H32" s="129"/>
      <c r="I32" s="128"/>
      <c r="K32" s="129"/>
      <c r="L32" s="129"/>
      <c r="M32" s="129"/>
      <c r="N32" s="129"/>
      <c r="O32" s="129"/>
      <c r="P32" s="129"/>
      <c r="Q32" s="129"/>
      <c r="R32" s="129"/>
      <c r="S32" s="129"/>
      <c r="T32" s="129"/>
    </row>
    <row r="33" spans="1:20" ht="20.100000000000001" customHeight="1" x14ac:dyDescent="0.25">
      <c r="A33" s="13" t="s">
        <v>174</v>
      </c>
      <c r="B33" s="13" t="s">
        <v>173</v>
      </c>
      <c r="C33" s="121">
        <v>12</v>
      </c>
      <c r="D33" s="123">
        <v>2000</v>
      </c>
      <c r="E33" s="123">
        <f t="shared" si="0"/>
        <v>24000</v>
      </c>
      <c r="F33" s="129"/>
      <c r="G33" s="129"/>
      <c r="H33" s="129"/>
      <c r="I33" s="128"/>
      <c r="K33" s="129"/>
      <c r="L33" s="129"/>
      <c r="M33" s="129"/>
      <c r="N33" s="129"/>
      <c r="O33" s="129"/>
      <c r="P33" s="129"/>
      <c r="Q33" s="129"/>
      <c r="R33" s="129"/>
      <c r="S33" s="129"/>
      <c r="T33" s="129"/>
    </row>
    <row r="34" spans="1:20" ht="20.100000000000001" customHeight="1" x14ac:dyDescent="0.25">
      <c r="A34" s="13" t="s">
        <v>175</v>
      </c>
      <c r="B34" s="13" t="s">
        <v>173</v>
      </c>
      <c r="C34" s="121">
        <v>12</v>
      </c>
      <c r="D34" s="123">
        <v>2000</v>
      </c>
      <c r="E34" s="123">
        <f t="shared" si="0"/>
        <v>24000</v>
      </c>
      <c r="F34" s="129"/>
      <c r="G34" s="129"/>
      <c r="H34" s="129"/>
      <c r="I34" s="128"/>
      <c r="K34" s="129"/>
      <c r="L34" s="129"/>
      <c r="M34" s="129"/>
      <c r="N34" s="129"/>
      <c r="O34" s="129"/>
      <c r="P34" s="129"/>
      <c r="Q34" s="129"/>
    </row>
    <row r="35" spans="1:20" ht="22.5" customHeight="1" x14ac:dyDescent="0.25">
      <c r="A35" s="129"/>
      <c r="B35" s="129"/>
      <c r="C35" s="129"/>
      <c r="D35" s="69" t="s">
        <v>27</v>
      </c>
      <c r="E35" s="131">
        <f>SUM(E10:E34)</f>
        <v>48000</v>
      </c>
      <c r="F35" s="129"/>
      <c r="G35" s="128"/>
      <c r="H35" s="128"/>
      <c r="K35" s="129"/>
      <c r="L35" s="129"/>
      <c r="M35" s="129"/>
      <c r="N35" s="129"/>
      <c r="O35" s="129"/>
      <c r="P35" s="129"/>
      <c r="Q35" s="129"/>
    </row>
    <row r="36" spans="1:20" ht="22.5" customHeight="1" x14ac:dyDescent="0.25">
      <c r="A36" s="128"/>
      <c r="B36" s="128"/>
      <c r="C36" s="128"/>
      <c r="D36" s="128"/>
      <c r="E36" s="128"/>
      <c r="F36" s="128"/>
      <c r="G36" s="128"/>
      <c r="H36" s="128"/>
    </row>
    <row r="37" spans="1:20" ht="22.5" customHeight="1" thickBot="1" x14ac:dyDescent="0.3">
      <c r="A37" s="128"/>
      <c r="B37" s="128"/>
      <c r="C37" s="128"/>
      <c r="D37" s="128"/>
      <c r="E37" s="128"/>
      <c r="F37" s="128"/>
      <c r="G37" s="128"/>
      <c r="H37" s="128"/>
    </row>
    <row r="38" spans="1:20" ht="22.5" customHeight="1" thickBot="1" x14ac:dyDescent="0.3">
      <c r="A38" s="345" t="s">
        <v>280</v>
      </c>
      <c r="B38" s="346"/>
      <c r="C38" s="346"/>
      <c r="D38" s="346"/>
      <c r="E38" s="346"/>
      <c r="F38" s="346"/>
      <c r="G38" s="346"/>
      <c r="H38" s="346"/>
      <c r="I38" s="346"/>
      <c r="J38" s="346"/>
      <c r="K38" s="346"/>
      <c r="L38" s="346"/>
      <c r="M38" s="346"/>
      <c r="N38" s="347"/>
      <c r="O38" s="348">
        <f>E35+J13+O28+T28</f>
        <v>48000</v>
      </c>
      <c r="P38" s="349"/>
      <c r="Q38" s="349"/>
      <c r="R38" s="349"/>
      <c r="S38" s="349"/>
      <c r="T38" s="350"/>
    </row>
    <row r="39" spans="1:20" ht="22.5" customHeight="1" x14ac:dyDescent="0.25">
      <c r="A39" s="128"/>
      <c r="B39" s="128"/>
      <c r="C39" s="128"/>
      <c r="D39" s="128"/>
      <c r="E39" s="128"/>
      <c r="F39" s="128"/>
      <c r="G39" s="128"/>
      <c r="H39" s="128"/>
    </row>
    <row r="40" spans="1:20" ht="22.5" hidden="1" customHeight="1" x14ac:dyDescent="0.25">
      <c r="A40" s="128"/>
      <c r="B40" s="128"/>
      <c r="C40" s="128"/>
      <c r="D40" s="128"/>
      <c r="E40" s="128"/>
      <c r="F40" s="128"/>
      <c r="G40" s="128"/>
      <c r="H40" s="128"/>
    </row>
    <row r="41" spans="1:20" ht="22.5" hidden="1" customHeight="1" x14ac:dyDescent="0.25">
      <c r="A41" s="128"/>
      <c r="B41" s="128"/>
      <c r="C41" s="128"/>
      <c r="D41" s="128"/>
      <c r="E41" s="128"/>
      <c r="F41" s="128"/>
      <c r="G41" s="128"/>
      <c r="H41" s="128"/>
    </row>
    <row r="42" spans="1:20" ht="22.5" hidden="1" customHeight="1" x14ac:dyDescent="0.25">
      <c r="A42" s="128"/>
      <c r="B42" s="128"/>
      <c r="C42" s="128"/>
      <c r="E42" s="128"/>
      <c r="F42" s="128"/>
      <c r="G42" s="128"/>
      <c r="H42" s="128"/>
    </row>
    <row r="43" spans="1:20" ht="22.5" hidden="1" customHeight="1" x14ac:dyDescent="0.25">
      <c r="A43" s="128"/>
      <c r="B43" s="128"/>
      <c r="C43" s="128"/>
      <c r="D43" s="128"/>
      <c r="E43" s="128"/>
      <c r="F43" s="128"/>
      <c r="G43" s="128"/>
      <c r="H43" s="128"/>
    </row>
    <row r="44" spans="1:20" ht="22.5" hidden="1" customHeight="1" x14ac:dyDescent="0.25">
      <c r="A44" s="128"/>
      <c r="B44" s="128"/>
      <c r="C44" s="128"/>
      <c r="D44" s="128"/>
      <c r="E44" s="128"/>
      <c r="F44" s="128"/>
      <c r="G44" s="128"/>
      <c r="H44" s="128"/>
    </row>
    <row r="45" spans="1:20" ht="22.5" hidden="1" customHeight="1" x14ac:dyDescent="0.25">
      <c r="A45" s="128"/>
      <c r="B45" s="128"/>
      <c r="C45" s="128"/>
      <c r="D45" s="128"/>
      <c r="E45" s="128"/>
      <c r="F45" s="128"/>
    </row>
  </sheetData>
  <sheetProtection algorithmName="SHA-512" hashValue="DGkrp8wHO1fwMyYaRuRrSiF0r/V5PlUHlIzP5ffhmipip65rKFJSF3tSFE7ysh23K9wHKi4YtEr0SJcY94Wlug==" saltValue="pkf05UUFwJy2u+3jjtJHhQ==" spinCount="100000" sheet="1" objects="1" scenarios="1"/>
  <mergeCells count="9">
    <mergeCell ref="A38:N38"/>
    <mergeCell ref="O38:T38"/>
    <mergeCell ref="A1:T5"/>
    <mergeCell ref="A8:E8"/>
    <mergeCell ref="G8:J8"/>
    <mergeCell ref="L8:O8"/>
    <mergeCell ref="Q8:T8"/>
    <mergeCell ref="A6:T6"/>
    <mergeCell ref="A7:T7"/>
  </mergeCells>
  <dataValidations count="2">
    <dataValidation type="list" allowBlank="1" showErrorMessage="1" sqref="B10:B34" xr:uid="{00000000-0002-0000-0300-000000000000}">
      <formula1>"Selecionar,Nível graduação,Nível mestrado,Nível doutorado,Nível pós doutorado,Pesquisador"</formula1>
    </dataValidation>
    <dataValidation allowBlank="1" showInputMessage="1" showErrorMessage="1" prompt="Na fase de negociação/participação no edital, bolsas podem ser indicadas sem nominata direta" sqref="A10" xr:uid="{390A4D14-0281-41BE-AF64-27654C6A1F6A}"/>
  </dataValidation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5" tint="0.79998168889431442"/>
    <outlinePr summaryBelow="0" summaryRight="0"/>
  </sheetPr>
  <dimension ref="A1:K58"/>
  <sheetViews>
    <sheetView topLeftCell="A10" zoomScale="70" zoomScaleNormal="70" workbookViewId="0">
      <selection activeCell="A13" sqref="A13"/>
    </sheetView>
  </sheetViews>
  <sheetFormatPr defaultColWidth="0" defaultRowHeight="15.75" customHeight="1" zeroHeight="1" x14ac:dyDescent="0.25"/>
  <cols>
    <col min="1" max="1" width="21" customWidth="1"/>
    <col min="2" max="2" width="47.88671875" customWidth="1"/>
    <col min="3" max="3" width="19.88671875" customWidth="1"/>
    <col min="4" max="4" width="11.5546875" customWidth="1"/>
    <col min="5" max="5" width="12.5546875" customWidth="1"/>
    <col min="6" max="6" width="23.109375" bestFit="1" customWidth="1"/>
    <col min="7" max="7" width="18" customWidth="1"/>
    <col min="8" max="8" width="20.44140625" customWidth="1"/>
    <col min="9" max="9" width="15.6640625" customWidth="1"/>
    <col min="10" max="10" width="26" customWidth="1"/>
    <col min="11" max="11" width="12.5546875" style="136" customWidth="1"/>
    <col min="12" max="16384" width="12.5546875" style="136" hidden="1"/>
  </cols>
  <sheetData>
    <row r="1" spans="1:10" ht="15.75" customHeight="1" x14ac:dyDescent="0.25">
      <c r="A1" s="362"/>
      <c r="B1" s="363"/>
      <c r="C1" s="363"/>
      <c r="D1" s="363"/>
      <c r="E1" s="363"/>
      <c r="F1" s="363"/>
      <c r="G1" s="363"/>
      <c r="H1" s="363"/>
      <c r="I1" s="363"/>
      <c r="J1" s="364"/>
    </row>
    <row r="2" spans="1:10" ht="15.75" customHeight="1" x14ac:dyDescent="0.25">
      <c r="A2" s="365"/>
      <c r="B2" s="366"/>
      <c r="C2" s="366"/>
      <c r="D2" s="366"/>
      <c r="E2" s="366"/>
      <c r="F2" s="366"/>
      <c r="G2" s="366"/>
      <c r="H2" s="366"/>
      <c r="I2" s="366"/>
      <c r="J2" s="367"/>
    </row>
    <row r="3" spans="1:10" ht="15.75" customHeight="1" x14ac:dyDescent="0.25">
      <c r="A3" s="365"/>
      <c r="B3" s="366"/>
      <c r="C3" s="366"/>
      <c r="D3" s="366"/>
      <c r="E3" s="366"/>
      <c r="F3" s="366"/>
      <c r="G3" s="366"/>
      <c r="H3" s="366"/>
      <c r="I3" s="366"/>
      <c r="J3" s="367"/>
    </row>
    <row r="4" spans="1:10" ht="15.75" customHeight="1" x14ac:dyDescent="0.25">
      <c r="A4" s="365"/>
      <c r="B4" s="366"/>
      <c r="C4" s="366"/>
      <c r="D4" s="366"/>
      <c r="E4" s="366"/>
      <c r="F4" s="366"/>
      <c r="G4" s="366"/>
      <c r="H4" s="366"/>
      <c r="I4" s="366"/>
      <c r="J4" s="367"/>
    </row>
    <row r="5" spans="1:10" ht="15.75" customHeight="1" thickBot="1" x14ac:dyDescent="0.3">
      <c r="A5" s="368"/>
      <c r="B5" s="369"/>
      <c r="C5" s="369"/>
      <c r="D5" s="369"/>
      <c r="E5" s="369"/>
      <c r="F5" s="369"/>
      <c r="G5" s="369"/>
      <c r="H5" s="369"/>
      <c r="I5" s="369"/>
      <c r="J5" s="370"/>
    </row>
    <row r="6" spans="1:10" ht="35.25" customHeight="1" thickBot="1" x14ac:dyDescent="0.3">
      <c r="A6" s="377" t="s">
        <v>170</v>
      </c>
      <c r="B6" s="378"/>
      <c r="C6" s="378"/>
      <c r="D6" s="378"/>
      <c r="E6" s="378"/>
      <c r="F6" s="378"/>
      <c r="G6" s="378"/>
      <c r="H6" s="378"/>
      <c r="I6" s="378"/>
      <c r="J6" s="379"/>
    </row>
    <row r="7" spans="1:10" ht="15.75" customHeight="1" thickBot="1" x14ac:dyDescent="0.3">
      <c r="A7" s="342" t="s">
        <v>168</v>
      </c>
      <c r="B7" s="343"/>
      <c r="C7" s="343"/>
      <c r="D7" s="343"/>
      <c r="E7" s="343"/>
      <c r="F7" s="343"/>
      <c r="G7" s="343"/>
      <c r="H7" s="343"/>
      <c r="I7" s="343"/>
      <c r="J7" s="344"/>
    </row>
    <row r="8" spans="1:10" ht="20.25" customHeight="1" x14ac:dyDescent="0.25">
      <c r="A8" s="371" t="s">
        <v>40</v>
      </c>
      <c r="B8" s="372"/>
      <c r="C8" s="372"/>
      <c r="D8" s="372"/>
      <c r="E8" s="372"/>
      <c r="F8" s="372"/>
      <c r="G8" s="372"/>
      <c r="H8" s="372"/>
      <c r="I8" s="372"/>
      <c r="J8" s="373"/>
    </row>
    <row r="9" spans="1:10" ht="39.75" customHeight="1" x14ac:dyDescent="0.25">
      <c r="A9" s="397" t="s">
        <v>274</v>
      </c>
      <c r="B9" s="398"/>
      <c r="C9" s="398"/>
      <c r="D9" s="398"/>
      <c r="E9" s="398"/>
      <c r="F9" s="398"/>
      <c r="G9" s="398"/>
      <c r="H9" s="398"/>
      <c r="I9" s="398"/>
      <c r="J9" s="399"/>
    </row>
    <row r="10" spans="1:10" ht="22.5" customHeight="1" x14ac:dyDescent="0.25">
      <c r="A10" s="374" t="s">
        <v>41</v>
      </c>
      <c r="B10" s="375" t="s">
        <v>42</v>
      </c>
      <c r="C10" s="375"/>
      <c r="D10" s="375"/>
      <c r="E10" s="375"/>
      <c r="F10" s="375"/>
      <c r="G10" s="375" t="s">
        <v>278</v>
      </c>
      <c r="H10" s="375" t="s">
        <v>279</v>
      </c>
      <c r="I10" s="375" t="s">
        <v>44</v>
      </c>
      <c r="J10" s="376" t="s">
        <v>275</v>
      </c>
    </row>
    <row r="11" spans="1:10" ht="22.5" customHeight="1" x14ac:dyDescent="0.25">
      <c r="A11" s="374"/>
      <c r="B11" s="375"/>
      <c r="C11" s="375"/>
      <c r="D11" s="375"/>
      <c r="E11" s="375"/>
      <c r="F11" s="375"/>
      <c r="G11" s="375"/>
      <c r="H11" s="375"/>
      <c r="I11" s="375"/>
      <c r="J11" s="376"/>
    </row>
    <row r="12" spans="1:10" ht="20.100000000000001" customHeight="1" x14ac:dyDescent="0.25">
      <c r="A12" s="142">
        <v>459</v>
      </c>
      <c r="B12" s="380" t="str">
        <f>IFERROR(VLOOKUP(A12,Tabela1[],2,FALSE),"")</f>
        <v>Equipamento Desmonstração</v>
      </c>
      <c r="C12" s="381"/>
      <c r="D12" s="381"/>
      <c r="E12" s="381"/>
      <c r="F12" s="381"/>
      <c r="G12" s="134">
        <f>IFERROR(VLOOKUP(A12,Tabela1[],10,FALSE),"")</f>
        <v>25.65</v>
      </c>
      <c r="H12" s="144">
        <v>2</v>
      </c>
      <c r="I12" s="137">
        <f>IFERROR(H12*G12,"")</f>
        <v>51.3</v>
      </c>
      <c r="J12" s="138">
        <f>IFERROR(I12*Geral!$D$21,"")</f>
        <v>0</v>
      </c>
    </row>
    <row r="13" spans="1:10" ht="20.100000000000001" customHeight="1" x14ac:dyDescent="0.25">
      <c r="A13" s="142"/>
      <c r="B13" s="380" t="str">
        <f>IFERROR(VLOOKUP(A13,Tabela1[],2,FALSE),"")</f>
        <v/>
      </c>
      <c r="C13" s="381"/>
      <c r="D13" s="381"/>
      <c r="E13" s="381"/>
      <c r="F13" s="381"/>
      <c r="G13" s="134" t="str">
        <f>IFERROR(VLOOKUP(A13,Tabela1[],10,FALSE),"")</f>
        <v/>
      </c>
      <c r="H13" s="144"/>
      <c r="I13" s="137" t="str">
        <f t="shared" ref="I13:I30" si="0">IFERROR(H13*G13,"")</f>
        <v/>
      </c>
      <c r="J13" s="138" t="str">
        <f>IFERROR(I13*Geral!$D$21,"")</f>
        <v/>
      </c>
    </row>
    <row r="14" spans="1:10" ht="20.100000000000001" customHeight="1" x14ac:dyDescent="0.25">
      <c r="A14" s="142"/>
      <c r="B14" s="380" t="str">
        <f>IFERROR(VLOOKUP(A14,Tabela1[],2,FALSE),"")</f>
        <v/>
      </c>
      <c r="C14" s="381"/>
      <c r="D14" s="381"/>
      <c r="E14" s="381"/>
      <c r="F14" s="381"/>
      <c r="G14" s="134" t="str">
        <f>IFERROR(VLOOKUP(A14,Tabela1[],10,FALSE),"")</f>
        <v/>
      </c>
      <c r="H14" s="144"/>
      <c r="I14" s="137" t="str">
        <f t="shared" si="0"/>
        <v/>
      </c>
      <c r="J14" s="138" t="str">
        <f>IFERROR(I14*Geral!$D$21,"")</f>
        <v/>
      </c>
    </row>
    <row r="15" spans="1:10" ht="20.100000000000001" customHeight="1" x14ac:dyDescent="0.25">
      <c r="A15" s="142"/>
      <c r="B15" s="380" t="str">
        <f>IFERROR(VLOOKUP(A15,Tabela1[],2,FALSE),"")</f>
        <v/>
      </c>
      <c r="C15" s="381"/>
      <c r="D15" s="381"/>
      <c r="E15" s="381"/>
      <c r="F15" s="381"/>
      <c r="G15" s="134" t="str">
        <f>IFERROR(VLOOKUP(A15,Tabela1[],10,FALSE),"")</f>
        <v/>
      </c>
      <c r="H15" s="144"/>
      <c r="I15" s="137" t="str">
        <f t="shared" si="0"/>
        <v/>
      </c>
      <c r="J15" s="138" t="str">
        <f>IFERROR(I15*Geral!$D$21,"")</f>
        <v/>
      </c>
    </row>
    <row r="16" spans="1:10" ht="20.100000000000001" customHeight="1" x14ac:dyDescent="0.25">
      <c r="A16" s="142"/>
      <c r="B16" s="380" t="str">
        <f>IFERROR(VLOOKUP(A16,Tabela1[],2,FALSE),"")</f>
        <v/>
      </c>
      <c r="C16" s="381"/>
      <c r="D16" s="381"/>
      <c r="E16" s="381"/>
      <c r="F16" s="381"/>
      <c r="G16" s="134" t="str">
        <f>IFERROR(VLOOKUP(A16,Tabela1[],10,FALSE),"")</f>
        <v/>
      </c>
      <c r="H16" s="144"/>
      <c r="I16" s="137" t="str">
        <f t="shared" si="0"/>
        <v/>
      </c>
      <c r="J16" s="138" t="str">
        <f>IFERROR(I16*Geral!$D$21,"")</f>
        <v/>
      </c>
    </row>
    <row r="17" spans="1:10" ht="20.100000000000001" customHeight="1" x14ac:dyDescent="0.25">
      <c r="A17" s="142"/>
      <c r="B17" s="380" t="str">
        <f>IFERROR(VLOOKUP(A17,Tabela1[],2,FALSE),"")</f>
        <v/>
      </c>
      <c r="C17" s="381"/>
      <c r="D17" s="381"/>
      <c r="E17" s="381"/>
      <c r="F17" s="381"/>
      <c r="G17" s="134" t="str">
        <f>IFERROR(VLOOKUP(A17,Tabela1[],10,FALSE),"")</f>
        <v/>
      </c>
      <c r="H17" s="144"/>
      <c r="I17" s="137" t="str">
        <f t="shared" si="0"/>
        <v/>
      </c>
      <c r="J17" s="138" t="str">
        <f>IFERROR(I17*Geral!$D$21,"")</f>
        <v/>
      </c>
    </row>
    <row r="18" spans="1:10" ht="20.100000000000001" customHeight="1" x14ac:dyDescent="0.25">
      <c r="A18" s="142"/>
      <c r="B18" s="380" t="str">
        <f>IFERROR(VLOOKUP(A18,Tabela1[],2,FALSE),"")</f>
        <v/>
      </c>
      <c r="C18" s="381"/>
      <c r="D18" s="381"/>
      <c r="E18" s="381"/>
      <c r="F18" s="381"/>
      <c r="G18" s="134" t="str">
        <f>IFERROR(VLOOKUP(A18,Tabela1[],10,FALSE),"")</f>
        <v/>
      </c>
      <c r="H18" s="144"/>
      <c r="I18" s="137" t="str">
        <f t="shared" si="0"/>
        <v/>
      </c>
      <c r="J18" s="138" t="str">
        <f>IFERROR(I18*Geral!$D$21,"")</f>
        <v/>
      </c>
    </row>
    <row r="19" spans="1:10" ht="20.100000000000001" customHeight="1" x14ac:dyDescent="0.25">
      <c r="A19" s="142"/>
      <c r="B19" s="380" t="str">
        <f>IFERROR(VLOOKUP(A19,Tabela1[],2,FALSE),"")</f>
        <v/>
      </c>
      <c r="C19" s="381"/>
      <c r="D19" s="381"/>
      <c r="E19" s="381"/>
      <c r="F19" s="381"/>
      <c r="G19" s="134" t="str">
        <f>IFERROR(VLOOKUP(A19,Tabela1[],10,FALSE),"")</f>
        <v/>
      </c>
      <c r="H19" s="144"/>
      <c r="I19" s="137" t="str">
        <f t="shared" si="0"/>
        <v/>
      </c>
      <c r="J19" s="138" t="str">
        <f>IFERROR(I19*Geral!$D$21,"")</f>
        <v/>
      </c>
    </row>
    <row r="20" spans="1:10" ht="20.100000000000001" customHeight="1" x14ac:dyDescent="0.25">
      <c r="A20" s="142"/>
      <c r="B20" s="380" t="str">
        <f>IFERROR(VLOOKUP(A20,Tabela1[],2,FALSE),"")</f>
        <v/>
      </c>
      <c r="C20" s="381"/>
      <c r="D20" s="381"/>
      <c r="E20" s="381"/>
      <c r="F20" s="381"/>
      <c r="G20" s="134" t="str">
        <f>IFERROR(VLOOKUP(A20,Tabela1[],10,FALSE),"")</f>
        <v/>
      </c>
      <c r="H20" s="144"/>
      <c r="I20" s="137" t="str">
        <f t="shared" si="0"/>
        <v/>
      </c>
      <c r="J20" s="138" t="str">
        <f>IFERROR(I20*Geral!$D$21,"")</f>
        <v/>
      </c>
    </row>
    <row r="21" spans="1:10" ht="20.100000000000001" customHeight="1" x14ac:dyDescent="0.25">
      <c r="A21" s="142"/>
      <c r="B21" s="380" t="str">
        <f>IFERROR(VLOOKUP(A21,Tabela1[],2,FALSE),"")</f>
        <v/>
      </c>
      <c r="C21" s="381"/>
      <c r="D21" s="381"/>
      <c r="E21" s="381"/>
      <c r="F21" s="381"/>
      <c r="G21" s="134" t="str">
        <f>IFERROR(VLOOKUP(A21,Tabela1[],10,FALSE),"")</f>
        <v/>
      </c>
      <c r="H21" s="144"/>
      <c r="I21" s="137" t="str">
        <f t="shared" si="0"/>
        <v/>
      </c>
      <c r="J21" s="138" t="str">
        <f>IFERROR(I21*Geral!$D$21,"")</f>
        <v/>
      </c>
    </row>
    <row r="22" spans="1:10" ht="20.100000000000001" customHeight="1" x14ac:dyDescent="0.25">
      <c r="A22" s="142"/>
      <c r="B22" s="380" t="str">
        <f>IFERROR(VLOOKUP(A22,Tabela1[],2,FALSE),"")</f>
        <v/>
      </c>
      <c r="C22" s="381"/>
      <c r="D22" s="381"/>
      <c r="E22" s="381"/>
      <c r="F22" s="381"/>
      <c r="G22" s="134" t="str">
        <f>IFERROR(VLOOKUP(A22,Tabela1[],10,FALSE),"")</f>
        <v/>
      </c>
      <c r="H22" s="144"/>
      <c r="I22" s="137" t="str">
        <f t="shared" si="0"/>
        <v/>
      </c>
      <c r="J22" s="138" t="str">
        <f>IFERROR(I22*Geral!$D$21,"")</f>
        <v/>
      </c>
    </row>
    <row r="23" spans="1:10" ht="20.100000000000001" customHeight="1" x14ac:dyDescent="0.25">
      <c r="A23" s="142"/>
      <c r="B23" s="380" t="str">
        <f>IFERROR(VLOOKUP(A23,Tabela1[],2,FALSE),"")</f>
        <v/>
      </c>
      <c r="C23" s="381"/>
      <c r="D23" s="381"/>
      <c r="E23" s="381"/>
      <c r="F23" s="381"/>
      <c r="G23" s="134" t="str">
        <f>IFERROR(VLOOKUP(A23,Tabela1[],10,FALSE),"")</f>
        <v/>
      </c>
      <c r="H23" s="144"/>
      <c r="I23" s="137" t="str">
        <f t="shared" si="0"/>
        <v/>
      </c>
      <c r="J23" s="138" t="str">
        <f>IFERROR(I23*Geral!$D$21,"")</f>
        <v/>
      </c>
    </row>
    <row r="24" spans="1:10" ht="20.100000000000001" customHeight="1" x14ac:dyDescent="0.25">
      <c r="A24" s="142"/>
      <c r="B24" s="380" t="str">
        <f>IFERROR(VLOOKUP(A24,Tabela1[],2,FALSE),"")</f>
        <v/>
      </c>
      <c r="C24" s="381"/>
      <c r="D24" s="381"/>
      <c r="E24" s="381"/>
      <c r="F24" s="381"/>
      <c r="G24" s="134" t="str">
        <f>IFERROR(VLOOKUP(A24,Tabela1[],10,FALSE),"")</f>
        <v/>
      </c>
      <c r="H24" s="144"/>
      <c r="I24" s="137" t="str">
        <f t="shared" si="0"/>
        <v/>
      </c>
      <c r="J24" s="138" t="str">
        <f>IFERROR(I24*Geral!$D$21,"")</f>
        <v/>
      </c>
    </row>
    <row r="25" spans="1:10" ht="20.100000000000001" customHeight="1" x14ac:dyDescent="0.25">
      <c r="A25" s="142"/>
      <c r="B25" s="380" t="str">
        <f>IFERROR(VLOOKUP(A25,Tabela1[],2,FALSE),"")</f>
        <v/>
      </c>
      <c r="C25" s="381"/>
      <c r="D25" s="381"/>
      <c r="E25" s="381"/>
      <c r="F25" s="381"/>
      <c r="G25" s="134" t="str">
        <f>IFERROR(VLOOKUP(A25,Tabela1[],10,FALSE),"")</f>
        <v/>
      </c>
      <c r="H25" s="144"/>
      <c r="I25" s="137" t="str">
        <f t="shared" si="0"/>
        <v/>
      </c>
      <c r="J25" s="138" t="str">
        <f>IFERROR(I25*Geral!$D$21,"")</f>
        <v/>
      </c>
    </row>
    <row r="26" spans="1:10" ht="20.100000000000001" customHeight="1" x14ac:dyDescent="0.25">
      <c r="A26" s="142"/>
      <c r="B26" s="380" t="str">
        <f>IFERROR(VLOOKUP(A26,Tabela1[],2,FALSE),"")</f>
        <v/>
      </c>
      <c r="C26" s="381"/>
      <c r="D26" s="381"/>
      <c r="E26" s="381"/>
      <c r="F26" s="381"/>
      <c r="G26" s="134" t="str">
        <f>IFERROR(VLOOKUP(A26,Tabela1[],10,FALSE),"")</f>
        <v/>
      </c>
      <c r="H26" s="144"/>
      <c r="I26" s="137" t="str">
        <f t="shared" si="0"/>
        <v/>
      </c>
      <c r="J26" s="138" t="str">
        <f>IFERROR(I26*Geral!$D$21,"")</f>
        <v/>
      </c>
    </row>
    <row r="27" spans="1:10" ht="20.100000000000001" customHeight="1" x14ac:dyDescent="0.25">
      <c r="A27" s="142"/>
      <c r="B27" s="380" t="str">
        <f>IFERROR(VLOOKUP(A27,Tabela1[],2,FALSE),"")</f>
        <v/>
      </c>
      <c r="C27" s="381"/>
      <c r="D27" s="381"/>
      <c r="E27" s="381"/>
      <c r="F27" s="381"/>
      <c r="G27" s="134" t="str">
        <f>IFERROR(VLOOKUP(A27,Tabela1[],10,FALSE),"")</f>
        <v/>
      </c>
      <c r="H27" s="144"/>
      <c r="I27" s="137" t="str">
        <f t="shared" si="0"/>
        <v/>
      </c>
      <c r="J27" s="138" t="str">
        <f>IFERROR(I27*Geral!$D$21,"")</f>
        <v/>
      </c>
    </row>
    <row r="28" spans="1:10" ht="20.100000000000001" customHeight="1" x14ac:dyDescent="0.25">
      <c r="A28" s="142"/>
      <c r="B28" s="380" t="str">
        <f>IFERROR(VLOOKUP(A28,Tabela1[],2,FALSE),"")</f>
        <v/>
      </c>
      <c r="C28" s="381"/>
      <c r="D28" s="381"/>
      <c r="E28" s="381"/>
      <c r="F28" s="381"/>
      <c r="G28" s="134" t="str">
        <f>IFERROR(VLOOKUP(A28,Tabela1[],10,FALSE),"")</f>
        <v/>
      </c>
      <c r="H28" s="144"/>
      <c r="I28" s="137" t="str">
        <f t="shared" si="0"/>
        <v/>
      </c>
      <c r="J28" s="138" t="str">
        <f>IFERROR(I28*Geral!$D$21,"")</f>
        <v/>
      </c>
    </row>
    <row r="29" spans="1:10" ht="20.100000000000001" customHeight="1" x14ac:dyDescent="0.25">
      <c r="A29" s="142"/>
      <c r="B29" s="380" t="str">
        <f>IFERROR(VLOOKUP(A29,Tabela1[],2,FALSE),"")</f>
        <v/>
      </c>
      <c r="C29" s="381"/>
      <c r="D29" s="381"/>
      <c r="E29" s="381"/>
      <c r="F29" s="381"/>
      <c r="G29" s="134" t="str">
        <f>IFERROR(VLOOKUP(A29,Tabela1[],10,FALSE),"")</f>
        <v/>
      </c>
      <c r="H29" s="144"/>
      <c r="I29" s="137" t="str">
        <f t="shared" si="0"/>
        <v/>
      </c>
      <c r="J29" s="138" t="str">
        <f>IFERROR(I29*Geral!$D$21,"")</f>
        <v/>
      </c>
    </row>
    <row r="30" spans="1:10" ht="20.100000000000001" customHeight="1" thickBot="1" x14ac:dyDescent="0.3">
      <c r="A30" s="143"/>
      <c r="B30" s="402" t="str">
        <f>IFERROR(VLOOKUP(A30,Tabela1[],2,FALSE),"")</f>
        <v/>
      </c>
      <c r="C30" s="403"/>
      <c r="D30" s="403"/>
      <c r="E30" s="403"/>
      <c r="F30" s="403"/>
      <c r="G30" s="135" t="str">
        <f>IFERROR(VLOOKUP(A30,Tabela1[],10,FALSE),"")</f>
        <v/>
      </c>
      <c r="H30" s="145"/>
      <c r="I30" s="139" t="str">
        <f t="shared" si="0"/>
        <v/>
      </c>
      <c r="J30" s="140" t="str">
        <f>IFERROR(I30*Geral!$D$21,"")</f>
        <v/>
      </c>
    </row>
    <row r="31" spans="1:10" ht="50.1" customHeight="1" thickBot="1" x14ac:dyDescent="0.3">
      <c r="A31" s="136"/>
      <c r="B31" s="136"/>
      <c r="C31" s="136"/>
      <c r="D31" s="136"/>
      <c r="E31" s="136"/>
      <c r="F31" s="136"/>
      <c r="G31" s="136"/>
      <c r="H31" s="404" t="s">
        <v>45</v>
      </c>
      <c r="I31" s="405"/>
      <c r="J31" s="141">
        <f>SUM(J12:J30)</f>
        <v>0</v>
      </c>
    </row>
    <row r="32" spans="1:10" ht="12.75" customHeight="1" thickBot="1" x14ac:dyDescent="0.3">
      <c r="A32" s="146"/>
      <c r="B32" s="146"/>
      <c r="C32" s="146"/>
      <c r="D32" s="146"/>
      <c r="E32" s="146"/>
      <c r="F32" s="146"/>
      <c r="G32" s="146"/>
      <c r="H32" s="146"/>
      <c r="I32" s="146"/>
      <c r="J32" s="146"/>
    </row>
    <row r="33" spans="1:10" ht="22.5" customHeight="1" thickBot="1" x14ac:dyDescent="0.3">
      <c r="A33" s="384" t="s">
        <v>277</v>
      </c>
      <c r="B33" s="385"/>
      <c r="C33" s="385"/>
      <c r="D33" s="385"/>
      <c r="E33" s="385"/>
      <c r="F33" s="385"/>
      <c r="G33" s="385"/>
      <c r="H33" s="385"/>
      <c r="I33" s="385"/>
      <c r="J33" s="386"/>
    </row>
    <row r="34" spans="1:10" ht="22.5" customHeight="1" x14ac:dyDescent="0.25">
      <c r="A34" s="406" t="s">
        <v>46</v>
      </c>
      <c r="B34" s="407"/>
      <c r="C34" s="409" t="s">
        <v>47</v>
      </c>
      <c r="D34" s="409" t="s">
        <v>48</v>
      </c>
      <c r="E34" s="411"/>
      <c r="F34" s="409" t="s">
        <v>49</v>
      </c>
      <c r="G34" s="382" t="s">
        <v>278</v>
      </c>
      <c r="H34" s="382" t="s">
        <v>279</v>
      </c>
      <c r="I34" s="382" t="s">
        <v>44</v>
      </c>
      <c r="J34" s="400" t="s">
        <v>275</v>
      </c>
    </row>
    <row r="35" spans="1:10" ht="22.5" customHeight="1" x14ac:dyDescent="0.25">
      <c r="A35" s="408"/>
      <c r="B35" s="366"/>
      <c r="C35" s="410"/>
      <c r="D35" s="412"/>
      <c r="E35" s="413"/>
      <c r="F35" s="412"/>
      <c r="G35" s="383"/>
      <c r="H35" s="383"/>
      <c r="I35" s="383"/>
      <c r="J35" s="401"/>
    </row>
    <row r="36" spans="1:10" ht="20.100000000000001" customHeight="1" x14ac:dyDescent="0.25">
      <c r="A36" s="414" t="s">
        <v>281</v>
      </c>
      <c r="B36" s="390"/>
      <c r="C36" s="168">
        <v>1</v>
      </c>
      <c r="D36" s="391" t="s">
        <v>283</v>
      </c>
      <c r="E36" s="392"/>
      <c r="F36" s="163">
        <v>10000</v>
      </c>
      <c r="G36" s="163">
        <v>250</v>
      </c>
      <c r="H36" s="164">
        <v>2</v>
      </c>
      <c r="I36" s="14">
        <f t="shared" ref="I36:I50" si="1">H36*G36</f>
        <v>500</v>
      </c>
      <c r="J36" s="169">
        <f>IFERROR(I36*Geral!$D$21,"")</f>
        <v>0</v>
      </c>
    </row>
    <row r="37" spans="1:10" ht="20.100000000000001" customHeight="1" x14ac:dyDescent="0.25">
      <c r="A37" s="414" t="s">
        <v>282</v>
      </c>
      <c r="B37" s="390"/>
      <c r="C37" s="168">
        <v>2</v>
      </c>
      <c r="D37" s="391" t="s">
        <v>284</v>
      </c>
      <c r="E37" s="392"/>
      <c r="F37" s="163">
        <v>8000</v>
      </c>
      <c r="G37" s="163">
        <v>200</v>
      </c>
      <c r="H37" s="164">
        <v>2</v>
      </c>
      <c r="I37" s="14">
        <f t="shared" si="1"/>
        <v>400</v>
      </c>
      <c r="J37" s="169">
        <f>IFERROR(I37*Geral!$D$21,"")</f>
        <v>0</v>
      </c>
    </row>
    <row r="38" spans="1:10" ht="20.100000000000001" customHeight="1" x14ac:dyDescent="0.25">
      <c r="A38" s="389"/>
      <c r="B38" s="390"/>
      <c r="C38" s="168"/>
      <c r="D38" s="391" t="s">
        <v>50</v>
      </c>
      <c r="E38" s="392"/>
      <c r="F38" s="163"/>
      <c r="G38" s="163"/>
      <c r="H38" s="164"/>
      <c r="I38" s="14">
        <f t="shared" si="1"/>
        <v>0</v>
      </c>
      <c r="J38" s="169">
        <f>IFERROR(I38*Geral!$D$21,"")</f>
        <v>0</v>
      </c>
    </row>
    <row r="39" spans="1:10" ht="20.100000000000001" customHeight="1" x14ac:dyDescent="0.25">
      <c r="A39" s="389"/>
      <c r="B39" s="390"/>
      <c r="C39" s="168"/>
      <c r="D39" s="391" t="s">
        <v>50</v>
      </c>
      <c r="E39" s="392"/>
      <c r="F39" s="163"/>
      <c r="G39" s="163"/>
      <c r="H39" s="164"/>
      <c r="I39" s="14">
        <f t="shared" si="1"/>
        <v>0</v>
      </c>
      <c r="J39" s="169">
        <f>IFERROR(I39*Geral!$D$21,"")</f>
        <v>0</v>
      </c>
    </row>
    <row r="40" spans="1:10" ht="20.100000000000001" customHeight="1" x14ac:dyDescent="0.25">
      <c r="A40" s="389"/>
      <c r="B40" s="390"/>
      <c r="C40" s="168"/>
      <c r="D40" s="391" t="s">
        <v>50</v>
      </c>
      <c r="E40" s="392"/>
      <c r="F40" s="163"/>
      <c r="G40" s="163"/>
      <c r="H40" s="164"/>
      <c r="I40" s="14">
        <f t="shared" si="1"/>
        <v>0</v>
      </c>
      <c r="J40" s="169">
        <f>IFERROR(I40*Geral!$D$21,"")</f>
        <v>0</v>
      </c>
    </row>
    <row r="41" spans="1:10" ht="20.100000000000001" customHeight="1" x14ac:dyDescent="0.25">
      <c r="A41" s="389"/>
      <c r="B41" s="390"/>
      <c r="C41" s="168"/>
      <c r="D41" s="391" t="s">
        <v>50</v>
      </c>
      <c r="E41" s="392"/>
      <c r="F41" s="163"/>
      <c r="G41" s="163"/>
      <c r="H41" s="164"/>
      <c r="I41" s="14">
        <f t="shared" si="1"/>
        <v>0</v>
      </c>
      <c r="J41" s="169">
        <f>IFERROR(I41*Geral!$D$21,"")</f>
        <v>0</v>
      </c>
    </row>
    <row r="42" spans="1:10" ht="20.100000000000001" customHeight="1" x14ac:dyDescent="0.25">
      <c r="A42" s="389"/>
      <c r="B42" s="390"/>
      <c r="C42" s="168"/>
      <c r="D42" s="391" t="s">
        <v>50</v>
      </c>
      <c r="E42" s="392"/>
      <c r="F42" s="163"/>
      <c r="G42" s="163"/>
      <c r="H42" s="164"/>
      <c r="I42" s="14">
        <f t="shared" si="1"/>
        <v>0</v>
      </c>
      <c r="J42" s="169">
        <f>IFERROR(I42*Geral!$D$21,"")</f>
        <v>0</v>
      </c>
    </row>
    <row r="43" spans="1:10" ht="20.100000000000001" customHeight="1" x14ac:dyDescent="0.25">
      <c r="A43" s="389"/>
      <c r="B43" s="390"/>
      <c r="C43" s="168"/>
      <c r="D43" s="391" t="s">
        <v>50</v>
      </c>
      <c r="E43" s="392"/>
      <c r="F43" s="163"/>
      <c r="G43" s="163"/>
      <c r="H43" s="164"/>
      <c r="I43" s="14">
        <f t="shared" si="1"/>
        <v>0</v>
      </c>
      <c r="J43" s="169">
        <f>IFERROR(I43*Geral!$D$21,"")</f>
        <v>0</v>
      </c>
    </row>
    <row r="44" spans="1:10" ht="20.100000000000001" customHeight="1" x14ac:dyDescent="0.25">
      <c r="A44" s="389"/>
      <c r="B44" s="390"/>
      <c r="C44" s="168"/>
      <c r="D44" s="391" t="s">
        <v>50</v>
      </c>
      <c r="E44" s="392"/>
      <c r="F44" s="163"/>
      <c r="G44" s="163"/>
      <c r="H44" s="164"/>
      <c r="I44" s="14">
        <f t="shared" si="1"/>
        <v>0</v>
      </c>
      <c r="J44" s="169">
        <f>IFERROR(I44*Geral!$D$21,"")</f>
        <v>0</v>
      </c>
    </row>
    <row r="45" spans="1:10" ht="20.100000000000001" customHeight="1" x14ac:dyDescent="0.25">
      <c r="A45" s="389"/>
      <c r="B45" s="390"/>
      <c r="C45" s="168"/>
      <c r="D45" s="391" t="s">
        <v>50</v>
      </c>
      <c r="E45" s="392"/>
      <c r="F45" s="163"/>
      <c r="G45" s="163"/>
      <c r="H45" s="164"/>
      <c r="I45" s="14">
        <f t="shared" si="1"/>
        <v>0</v>
      </c>
      <c r="J45" s="169">
        <f>IFERROR(I45*Geral!$D$21,"")</f>
        <v>0</v>
      </c>
    </row>
    <row r="46" spans="1:10" ht="20.100000000000001" customHeight="1" x14ac:dyDescent="0.25">
      <c r="A46" s="389"/>
      <c r="B46" s="390"/>
      <c r="C46" s="168"/>
      <c r="D46" s="391" t="s">
        <v>50</v>
      </c>
      <c r="E46" s="392"/>
      <c r="F46" s="163"/>
      <c r="G46" s="163"/>
      <c r="H46" s="164"/>
      <c r="I46" s="14">
        <f t="shared" si="1"/>
        <v>0</v>
      </c>
      <c r="J46" s="169">
        <f>IFERROR(I46*Geral!$D$21,"")</f>
        <v>0</v>
      </c>
    </row>
    <row r="47" spans="1:10" ht="20.100000000000001" customHeight="1" x14ac:dyDescent="0.25">
      <c r="A47" s="389"/>
      <c r="B47" s="390"/>
      <c r="C47" s="168"/>
      <c r="D47" s="391" t="s">
        <v>50</v>
      </c>
      <c r="E47" s="392"/>
      <c r="F47" s="163"/>
      <c r="G47" s="163"/>
      <c r="H47" s="164"/>
      <c r="I47" s="14">
        <f t="shared" si="1"/>
        <v>0</v>
      </c>
      <c r="J47" s="169">
        <f>IFERROR(I47*Geral!$D$21,"")</f>
        <v>0</v>
      </c>
    </row>
    <row r="48" spans="1:10" ht="20.100000000000001" customHeight="1" x14ac:dyDescent="0.25">
      <c r="A48" s="389"/>
      <c r="B48" s="390"/>
      <c r="C48" s="168"/>
      <c r="D48" s="391" t="s">
        <v>50</v>
      </c>
      <c r="E48" s="392"/>
      <c r="F48" s="163"/>
      <c r="G48" s="163"/>
      <c r="H48" s="164"/>
      <c r="I48" s="14">
        <f t="shared" si="1"/>
        <v>0</v>
      </c>
      <c r="J48" s="169">
        <f>IFERROR(I48*Geral!$D$21,"")</f>
        <v>0</v>
      </c>
    </row>
    <row r="49" spans="1:10" ht="20.100000000000001" customHeight="1" x14ac:dyDescent="0.25">
      <c r="A49" s="389"/>
      <c r="B49" s="390"/>
      <c r="C49" s="168"/>
      <c r="D49" s="391" t="s">
        <v>50</v>
      </c>
      <c r="E49" s="392"/>
      <c r="F49" s="163"/>
      <c r="G49" s="163"/>
      <c r="H49" s="164"/>
      <c r="I49" s="14">
        <f t="shared" si="1"/>
        <v>0</v>
      </c>
      <c r="J49" s="169">
        <f>IFERROR(I49*Geral!$D$21,"")</f>
        <v>0</v>
      </c>
    </row>
    <row r="50" spans="1:10" ht="20.100000000000001" customHeight="1" thickBot="1" x14ac:dyDescent="0.3">
      <c r="A50" s="393"/>
      <c r="B50" s="394"/>
      <c r="C50" s="170"/>
      <c r="D50" s="395" t="s">
        <v>50</v>
      </c>
      <c r="E50" s="396"/>
      <c r="F50" s="165"/>
      <c r="G50" s="165"/>
      <c r="H50" s="166"/>
      <c r="I50" s="160">
        <f t="shared" si="1"/>
        <v>0</v>
      </c>
      <c r="J50" s="171">
        <f>IFERROR(I50*Geral!$D$21,"")</f>
        <v>0</v>
      </c>
    </row>
    <row r="51" spans="1:10" ht="50.1" customHeight="1" thickBot="1" x14ac:dyDescent="0.3">
      <c r="A51" s="161"/>
      <c r="B51" s="161"/>
      <c r="C51" s="161"/>
      <c r="D51" s="161"/>
      <c r="E51" s="136"/>
      <c r="F51" s="136"/>
      <c r="G51" s="136"/>
      <c r="H51" s="387" t="s">
        <v>51</v>
      </c>
      <c r="I51" s="388"/>
      <c r="J51" s="15">
        <f>SUM(J36:J50)</f>
        <v>0</v>
      </c>
    </row>
    <row r="52" spans="1:10" ht="12.75" customHeight="1" thickBot="1" x14ac:dyDescent="0.3">
      <c r="A52" s="161"/>
      <c r="B52" s="161"/>
      <c r="C52" s="161"/>
      <c r="D52" s="161"/>
      <c r="E52" s="136"/>
      <c r="F52" s="136"/>
      <c r="G52" s="136"/>
      <c r="H52" s="136"/>
      <c r="I52" s="136"/>
      <c r="J52" s="136"/>
    </row>
    <row r="53" spans="1:10" ht="30.75" customHeight="1" thickBot="1" x14ac:dyDescent="0.3">
      <c r="A53" s="415" t="s">
        <v>52</v>
      </c>
      <c r="B53" s="416"/>
      <c r="C53" s="416"/>
      <c r="D53" s="416"/>
      <c r="E53" s="416"/>
      <c r="F53" s="416"/>
      <c r="G53" s="416"/>
      <c r="H53" s="416"/>
      <c r="I53" s="417"/>
      <c r="J53" s="167">
        <f>SUM(J31+J51)</f>
        <v>0</v>
      </c>
    </row>
    <row r="54" spans="1:10" ht="22.5" customHeight="1" x14ac:dyDescent="0.25">
      <c r="A54" s="161"/>
      <c r="B54" s="161"/>
      <c r="C54" s="161"/>
      <c r="D54" s="161"/>
      <c r="E54" s="136"/>
      <c r="F54" s="136"/>
      <c r="G54" s="136"/>
      <c r="H54" s="136"/>
      <c r="I54" s="136"/>
      <c r="J54" s="162"/>
    </row>
    <row r="55" spans="1:10" ht="22.5" hidden="1" customHeight="1" x14ac:dyDescent="0.25">
      <c r="A55" s="136"/>
      <c r="B55" s="136"/>
      <c r="C55" s="136"/>
      <c r="D55" s="136"/>
      <c r="E55" s="136"/>
      <c r="F55" s="136"/>
      <c r="G55" s="136"/>
      <c r="H55" s="136"/>
      <c r="I55" s="136"/>
      <c r="J55" s="136"/>
    </row>
    <row r="56" spans="1:10" ht="22.5" hidden="1" customHeight="1" x14ac:dyDescent="0.25">
      <c r="A56" s="136"/>
      <c r="B56" s="136"/>
      <c r="C56" s="136"/>
      <c r="D56" s="136"/>
      <c r="E56" s="136"/>
      <c r="F56" s="136"/>
      <c r="G56" s="136"/>
      <c r="H56" s="136"/>
      <c r="I56" s="136"/>
      <c r="J56" s="136"/>
    </row>
    <row r="57" spans="1:10" ht="15.75" hidden="1" customHeight="1" x14ac:dyDescent="0.25">
      <c r="A57" s="136"/>
      <c r="B57" s="136"/>
      <c r="C57" s="136"/>
      <c r="D57" s="136"/>
      <c r="E57" s="136"/>
      <c r="F57" s="136"/>
      <c r="G57" s="136"/>
      <c r="H57" s="136"/>
      <c r="I57" s="136"/>
      <c r="J57" s="136"/>
    </row>
    <row r="58" spans="1:10" ht="15.75" hidden="1" customHeight="1" x14ac:dyDescent="0.25">
      <c r="A58" s="136"/>
      <c r="B58" s="136"/>
      <c r="C58" s="136"/>
      <c r="D58" s="136"/>
      <c r="E58" s="136"/>
      <c r="F58" s="136"/>
      <c r="G58" s="136"/>
    </row>
  </sheetData>
  <sheetProtection algorithmName="SHA-512" hashValue="mBawjxFrduzTDPWbPiEfMuAxuhfyUPq3sTpCjpQwHmXoT72eUArHDDw0k59uX24VguJkzqUu/kIXpIZxHJysAg==" saltValue="dhL4gzL8feMUV1rc1oQxCg==" spinCount="100000" sheet="1" objects="1" scenarios="1"/>
  <mergeCells count="72">
    <mergeCell ref="A53:I53"/>
    <mergeCell ref="D45:E45"/>
    <mergeCell ref="D46:E46"/>
    <mergeCell ref="A38:B38"/>
    <mergeCell ref="A39:B39"/>
    <mergeCell ref="A40:B40"/>
    <mergeCell ref="A41:B41"/>
    <mergeCell ref="A42:B42"/>
    <mergeCell ref="A43:B43"/>
    <mergeCell ref="A44:B44"/>
    <mergeCell ref="A45:B45"/>
    <mergeCell ref="A46:B46"/>
    <mergeCell ref="D40:E40"/>
    <mergeCell ref="D41:E41"/>
    <mergeCell ref="D42:E42"/>
    <mergeCell ref="D43:E43"/>
    <mergeCell ref="A36:B36"/>
    <mergeCell ref="D36:E36"/>
    <mergeCell ref="A37:B37"/>
    <mergeCell ref="D37:E37"/>
    <mergeCell ref="B27:F27"/>
    <mergeCell ref="B17:F17"/>
    <mergeCell ref="B18:F18"/>
    <mergeCell ref="B19:F19"/>
    <mergeCell ref="B25:F25"/>
    <mergeCell ref="B26:F26"/>
    <mergeCell ref="B24:F24"/>
    <mergeCell ref="B23:F23"/>
    <mergeCell ref="B22:F22"/>
    <mergeCell ref="B20:F20"/>
    <mergeCell ref="B21:F21"/>
    <mergeCell ref="J34:J35"/>
    <mergeCell ref="B29:F29"/>
    <mergeCell ref="B30:F30"/>
    <mergeCell ref="H31:I31"/>
    <mergeCell ref="A34:B35"/>
    <mergeCell ref="C34:C35"/>
    <mergeCell ref="D34:E35"/>
    <mergeCell ref="F34:F35"/>
    <mergeCell ref="B28:F28"/>
    <mergeCell ref="G34:G35"/>
    <mergeCell ref="H34:H35"/>
    <mergeCell ref="I34:I35"/>
    <mergeCell ref="A33:J33"/>
    <mergeCell ref="H51:I51"/>
    <mergeCell ref="A47:B47"/>
    <mergeCell ref="A48:B48"/>
    <mergeCell ref="D48:E48"/>
    <mergeCell ref="A49:B49"/>
    <mergeCell ref="D49:E49"/>
    <mergeCell ref="A50:B50"/>
    <mergeCell ref="D50:E50"/>
    <mergeCell ref="D47:E47"/>
    <mergeCell ref="D44:E44"/>
    <mergeCell ref="D38:E38"/>
    <mergeCell ref="D39:E39"/>
    <mergeCell ref="B12:F12"/>
    <mergeCell ref="B13:F13"/>
    <mergeCell ref="B14:F14"/>
    <mergeCell ref="B15:F15"/>
    <mergeCell ref="B16:F16"/>
    <mergeCell ref="A1:J5"/>
    <mergeCell ref="A8:J8"/>
    <mergeCell ref="A10:A11"/>
    <mergeCell ref="G10:G11"/>
    <mergeCell ref="H10:H11"/>
    <mergeCell ref="I10:I11"/>
    <mergeCell ref="J10:J11"/>
    <mergeCell ref="B10:F11"/>
    <mergeCell ref="A6:J6"/>
    <mergeCell ref="A7:J7"/>
    <mergeCell ref="A9:J9"/>
  </mergeCells>
  <dataValidations count="1">
    <dataValidation type="list" allowBlank="1" showErrorMessage="1" sqref="D36:D50" xr:uid="{00000000-0002-0000-0200-000000000000}">
      <formula1>"Selecionar,Professor,Servidor"</formula1>
    </dataValidation>
  </dataValidations>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2" r:id="rId4" name="Button 10">
              <controlPr defaultSize="0" print="0" autoFill="0" autoPict="0" macro="[0]!vaiequipo">
                <anchor moveWithCells="1" sizeWithCells="1">
                  <from>
                    <xdr:col>0</xdr:col>
                    <xdr:colOff>220980</xdr:colOff>
                    <xdr:row>30</xdr:row>
                    <xdr:rowOff>152400</xdr:rowOff>
                  </from>
                  <to>
                    <xdr:col>1</xdr:col>
                    <xdr:colOff>1623060</xdr:colOff>
                    <xdr:row>30</xdr:row>
                    <xdr:rowOff>609600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6">
    <tabColor theme="6" tint="0.79998168889431442"/>
    <outlinePr summaryBelow="0" summaryRight="0"/>
  </sheetPr>
  <dimension ref="A1:BB86"/>
  <sheetViews>
    <sheetView zoomScale="70" zoomScaleNormal="70" workbookViewId="0">
      <selection sqref="A1:D5"/>
    </sheetView>
  </sheetViews>
  <sheetFormatPr defaultColWidth="0" defaultRowHeight="15.75" customHeight="1" zeroHeight="1" x14ac:dyDescent="0.25"/>
  <cols>
    <col min="1" max="1" width="77.33203125" style="84" bestFit="1" customWidth="1"/>
    <col min="2" max="2" width="20.44140625" style="84" customWidth="1"/>
    <col min="3" max="3" width="22.109375" style="84" customWidth="1"/>
    <col min="4" max="4" width="53.5546875" style="84" customWidth="1"/>
    <col min="5" max="5" width="12.5546875" style="104" customWidth="1"/>
    <col min="6" max="24" width="12.5546875" style="104" hidden="1" customWidth="1"/>
    <col min="25" max="54" width="0" style="104" hidden="1" customWidth="1"/>
    <col min="55" max="16384" width="12.5546875" style="84" hidden="1"/>
  </cols>
  <sheetData>
    <row r="1" spans="1:4" ht="15.75" customHeight="1" x14ac:dyDescent="0.25">
      <c r="A1" s="325"/>
      <c r="B1" s="326"/>
      <c r="C1" s="326"/>
      <c r="D1" s="327"/>
    </row>
    <row r="2" spans="1:4" ht="15.75" customHeight="1" x14ac:dyDescent="0.25">
      <c r="A2" s="328"/>
      <c r="B2" s="329"/>
      <c r="C2" s="329"/>
      <c r="D2" s="330"/>
    </row>
    <row r="3" spans="1:4" ht="15.75" customHeight="1" x14ac:dyDescent="0.25">
      <c r="A3" s="328"/>
      <c r="B3" s="329"/>
      <c r="C3" s="329"/>
      <c r="D3" s="330"/>
    </row>
    <row r="4" spans="1:4" ht="15.75" customHeight="1" x14ac:dyDescent="0.25">
      <c r="A4" s="328"/>
      <c r="B4" s="329"/>
      <c r="C4" s="329"/>
      <c r="D4" s="330"/>
    </row>
    <row r="5" spans="1:4" ht="15.75" customHeight="1" thickBot="1" x14ac:dyDescent="0.3">
      <c r="A5" s="331"/>
      <c r="B5" s="332"/>
      <c r="C5" s="332"/>
      <c r="D5" s="333"/>
    </row>
    <row r="6" spans="1:4" ht="57.75" customHeight="1" thickBot="1" x14ac:dyDescent="0.3">
      <c r="A6" s="439" t="s">
        <v>170</v>
      </c>
      <c r="B6" s="440"/>
      <c r="C6" s="440"/>
      <c r="D6" s="441"/>
    </row>
    <row r="7" spans="1:4" ht="57.75" customHeight="1" thickBot="1" x14ac:dyDescent="0.3">
      <c r="A7" s="445" t="s">
        <v>333</v>
      </c>
      <c r="B7" s="446"/>
      <c r="C7" s="446"/>
      <c r="D7" s="447"/>
    </row>
    <row r="8" spans="1:4" ht="57.75" customHeight="1" thickBot="1" x14ac:dyDescent="0.3">
      <c r="A8" s="442" t="s">
        <v>332</v>
      </c>
      <c r="B8" s="443"/>
      <c r="C8" s="443"/>
      <c r="D8" s="444"/>
    </row>
    <row r="9" spans="1:4" ht="22.5" customHeight="1" x14ac:dyDescent="0.25">
      <c r="A9" s="449" t="s">
        <v>285</v>
      </c>
      <c r="B9" s="450"/>
      <c r="C9" s="450"/>
      <c r="D9" s="451"/>
    </row>
    <row r="10" spans="1:4" ht="22.5" customHeight="1" x14ac:dyDescent="0.25">
      <c r="A10" s="190"/>
      <c r="B10" s="191" t="s">
        <v>28</v>
      </c>
      <c r="C10" s="191" t="s">
        <v>290</v>
      </c>
      <c r="D10" s="192" t="s">
        <v>286</v>
      </c>
    </row>
    <row r="11" spans="1:4" ht="22.5" customHeight="1" x14ac:dyDescent="0.25">
      <c r="A11" s="103" t="s">
        <v>29</v>
      </c>
      <c r="B11" s="193">
        <f>SUM(B12:B15)</f>
        <v>48000</v>
      </c>
      <c r="C11" s="194" t="s">
        <v>291</v>
      </c>
      <c r="D11" s="195" t="s">
        <v>291</v>
      </c>
    </row>
    <row r="12" spans="1:4" ht="22.5" customHeight="1" x14ac:dyDescent="0.25">
      <c r="A12" s="190" t="s">
        <v>30</v>
      </c>
      <c r="B12" s="196">
        <f>'Custos Plano Trabalho'!E35</f>
        <v>48000</v>
      </c>
      <c r="C12" s="197" t="s">
        <v>291</v>
      </c>
      <c r="D12" s="195" t="s">
        <v>291</v>
      </c>
    </row>
    <row r="13" spans="1:4" ht="22.5" customHeight="1" x14ac:dyDescent="0.25">
      <c r="A13" s="190" t="s">
        <v>31</v>
      </c>
      <c r="B13" s="196">
        <f>'Custos Plano Trabalho'!T28</f>
        <v>0</v>
      </c>
      <c r="C13" s="197" t="s">
        <v>291</v>
      </c>
      <c r="D13" s="198">
        <f>B13/B22</f>
        <v>0</v>
      </c>
    </row>
    <row r="14" spans="1:4" ht="22.5" customHeight="1" x14ac:dyDescent="0.25">
      <c r="A14" s="190" t="s">
        <v>32</v>
      </c>
      <c r="B14" s="196">
        <f>'Custos Plano Trabalho'!O28</f>
        <v>0</v>
      </c>
      <c r="C14" s="194" t="s">
        <v>291</v>
      </c>
      <c r="D14" s="199" t="s">
        <v>291</v>
      </c>
    </row>
    <row r="15" spans="1:4" ht="22.5" customHeight="1" x14ac:dyDescent="0.25">
      <c r="A15" s="190" t="s">
        <v>292</v>
      </c>
      <c r="B15" s="196">
        <f>'Custos Plano Trabalho'!J13</f>
        <v>0</v>
      </c>
      <c r="C15" s="194" t="s">
        <v>291</v>
      </c>
      <c r="D15" s="199" t="s">
        <v>291</v>
      </c>
    </row>
    <row r="16" spans="1:4" ht="22.5" customHeight="1" x14ac:dyDescent="0.25">
      <c r="A16" s="103" t="s">
        <v>287</v>
      </c>
      <c r="B16" s="193">
        <f>SUM(B17:B19)</f>
        <v>8376</v>
      </c>
      <c r="C16" s="194" t="s">
        <v>291</v>
      </c>
      <c r="D16" s="200">
        <f>B16/B22</f>
        <v>0.14857386121753938</v>
      </c>
    </row>
    <row r="17" spans="1:4" ht="22.5" customHeight="1" x14ac:dyDescent="0.25">
      <c r="A17" s="190" t="s">
        <v>289</v>
      </c>
      <c r="B17" s="186">
        <v>600</v>
      </c>
      <c r="C17" s="197" t="s">
        <v>291</v>
      </c>
      <c r="D17" s="199" t="s">
        <v>291</v>
      </c>
    </row>
    <row r="18" spans="1:4" ht="22.5" customHeight="1" x14ac:dyDescent="0.25">
      <c r="A18" s="190" t="s">
        <v>35</v>
      </c>
      <c r="B18" s="196">
        <f>(B11+B17)*C18</f>
        <v>3888</v>
      </c>
      <c r="C18" s="201">
        <v>0.08</v>
      </c>
      <c r="D18" s="199" t="s">
        <v>291</v>
      </c>
    </row>
    <row r="19" spans="1:4" ht="22.5" customHeight="1" x14ac:dyDescent="0.25">
      <c r="A19" s="190" t="s">
        <v>288</v>
      </c>
      <c r="B19" s="196">
        <f>(B11+B17)*C19</f>
        <v>3888</v>
      </c>
      <c r="C19" s="201">
        <v>0.08</v>
      </c>
      <c r="D19" s="199" t="s">
        <v>291</v>
      </c>
    </row>
    <row r="20" spans="1:4" ht="22.5" customHeight="1" x14ac:dyDescent="0.25">
      <c r="A20" s="202" t="s">
        <v>36</v>
      </c>
      <c r="B20" s="418">
        <f>SUM(B11+B16)</f>
        <v>56376</v>
      </c>
      <c r="C20" s="419"/>
      <c r="D20" s="420"/>
    </row>
    <row r="21" spans="1:4" ht="22.5" customHeight="1" x14ac:dyDescent="0.25">
      <c r="A21" s="103" t="s">
        <v>293</v>
      </c>
      <c r="B21" s="203">
        <f>'Contrapartida Econômica'!J53</f>
        <v>0</v>
      </c>
      <c r="C21" s="194" t="s">
        <v>291</v>
      </c>
      <c r="D21" s="199" t="s">
        <v>291</v>
      </c>
    </row>
    <row r="22" spans="1:4" ht="22.5" customHeight="1" thickBot="1" x14ac:dyDescent="0.3">
      <c r="A22" s="204" t="s">
        <v>37</v>
      </c>
      <c r="B22" s="421">
        <f>B20+B21</f>
        <v>56376</v>
      </c>
      <c r="C22" s="422"/>
      <c r="D22" s="423"/>
    </row>
    <row r="23" spans="1:4" s="104" customFormat="1" ht="16.5" customHeight="1" thickBot="1" x14ac:dyDescent="0.3">
      <c r="A23" s="128"/>
      <c r="B23" s="128"/>
      <c r="C23" s="128"/>
      <c r="D23" s="128"/>
    </row>
    <row r="24" spans="1:4" ht="20.100000000000001" customHeight="1" x14ac:dyDescent="0.25">
      <c r="A24" s="273" t="s">
        <v>38</v>
      </c>
      <c r="B24" s="448"/>
      <c r="C24" s="205" t="s">
        <v>39</v>
      </c>
      <c r="D24" s="206" t="s">
        <v>286</v>
      </c>
    </row>
    <row r="25" spans="1:4" ht="20.100000000000001" customHeight="1" x14ac:dyDescent="0.25">
      <c r="A25" s="207" t="s">
        <v>295</v>
      </c>
      <c r="B25" s="208">
        <f>B21</f>
        <v>0</v>
      </c>
      <c r="C25" s="209">
        <f>B25/B22</f>
        <v>0</v>
      </c>
      <c r="D25" s="210"/>
    </row>
    <row r="26" spans="1:4" ht="20.100000000000001" customHeight="1" x14ac:dyDescent="0.25">
      <c r="A26" s="207" t="s">
        <v>294</v>
      </c>
      <c r="B26" s="208">
        <f>B22*C26</f>
        <v>27624.239999999998</v>
      </c>
      <c r="C26" s="187">
        <v>0.49</v>
      </c>
      <c r="D26" s="210" t="s">
        <v>298</v>
      </c>
    </row>
    <row r="27" spans="1:4" ht="20.100000000000001" customHeight="1" x14ac:dyDescent="0.25">
      <c r="A27" s="207" t="s">
        <v>296</v>
      </c>
      <c r="B27" s="208">
        <f>B22*(1-(C25+C26))</f>
        <v>28751.760000000002</v>
      </c>
      <c r="C27" s="211">
        <f>B27/B22</f>
        <v>0.51</v>
      </c>
      <c r="D27" s="210" t="s">
        <v>297</v>
      </c>
    </row>
    <row r="28" spans="1:4" ht="22.5" customHeight="1" thickBot="1" x14ac:dyDescent="0.3">
      <c r="A28" s="212" t="s">
        <v>26</v>
      </c>
      <c r="B28" s="213">
        <f>SUM(B25:B27)</f>
        <v>56376</v>
      </c>
      <c r="C28" s="214">
        <f>SUM(C25:C27)</f>
        <v>1</v>
      </c>
      <c r="D28" s="215" t="s">
        <v>291</v>
      </c>
    </row>
    <row r="29" spans="1:4" s="104" customFormat="1" ht="15.75" customHeight="1" thickBot="1" x14ac:dyDescent="0.3"/>
    <row r="30" spans="1:4" ht="15.75" customHeight="1" thickBot="1" x14ac:dyDescent="0.3">
      <c r="A30" s="430" t="s">
        <v>299</v>
      </c>
      <c r="B30" s="431"/>
      <c r="C30" s="431"/>
      <c r="D30" s="432"/>
    </row>
    <row r="31" spans="1:4" ht="15.75" customHeight="1" x14ac:dyDescent="0.25">
      <c r="A31" s="424" t="s">
        <v>300</v>
      </c>
      <c r="B31" s="425"/>
      <c r="C31" s="425"/>
      <c r="D31" s="426"/>
    </row>
    <row r="32" spans="1:4" ht="15.75" customHeight="1" x14ac:dyDescent="0.25">
      <c r="A32" s="216" t="s">
        <v>301</v>
      </c>
      <c r="B32" s="217" t="s">
        <v>302</v>
      </c>
      <c r="C32" s="217" t="s">
        <v>28</v>
      </c>
      <c r="D32" s="218" t="s">
        <v>306</v>
      </c>
    </row>
    <row r="33" spans="1:4" ht="15.75" customHeight="1" x14ac:dyDescent="0.25">
      <c r="A33" s="178" t="s">
        <v>304</v>
      </c>
      <c r="B33" s="219">
        <v>1</v>
      </c>
      <c r="C33" s="220">
        <f>B27</f>
        <v>28751.760000000002</v>
      </c>
      <c r="D33" s="221"/>
    </row>
    <row r="34" spans="1:4" ht="15.75" customHeight="1" x14ac:dyDescent="0.25">
      <c r="A34" s="178" t="s">
        <v>303</v>
      </c>
      <c r="B34" s="188">
        <v>0.7</v>
      </c>
      <c r="C34" s="222">
        <f>C33*B34</f>
        <v>20126.232</v>
      </c>
      <c r="D34" s="221" t="s">
        <v>305</v>
      </c>
    </row>
    <row r="35" spans="1:4" ht="15.75" customHeight="1" thickBot="1" x14ac:dyDescent="0.3">
      <c r="A35" s="223" t="s">
        <v>309</v>
      </c>
      <c r="B35" s="224">
        <f>1-B34</f>
        <v>0.30000000000000004</v>
      </c>
      <c r="C35" s="225">
        <f>B35*C33</f>
        <v>8625.5280000000021</v>
      </c>
      <c r="D35" s="226"/>
    </row>
    <row r="36" spans="1:4" s="104" customFormat="1" ht="15.75" customHeight="1" thickBot="1" x14ac:dyDescent="0.3"/>
    <row r="37" spans="1:4" ht="15.75" customHeight="1" x14ac:dyDescent="0.25">
      <c r="A37" s="427" t="s">
        <v>307</v>
      </c>
      <c r="B37" s="428"/>
      <c r="C37" s="428"/>
      <c r="D37" s="429"/>
    </row>
    <row r="38" spans="1:4" ht="15.75" customHeight="1" x14ac:dyDescent="0.25">
      <c r="A38" s="216" t="s">
        <v>301</v>
      </c>
      <c r="B38" s="217" t="s">
        <v>302</v>
      </c>
      <c r="C38" s="217" t="s">
        <v>28</v>
      </c>
      <c r="D38" s="218" t="s">
        <v>306</v>
      </c>
    </row>
    <row r="39" spans="1:4" ht="15.75" customHeight="1" x14ac:dyDescent="0.25">
      <c r="A39" s="178" t="s">
        <v>304</v>
      </c>
      <c r="B39" s="219">
        <v>1</v>
      </c>
      <c r="C39" s="220">
        <f>B27</f>
        <v>28751.760000000002</v>
      </c>
      <c r="D39" s="221"/>
    </row>
    <row r="40" spans="1:4" ht="31.5" customHeight="1" x14ac:dyDescent="0.25">
      <c r="A40" s="178" t="s">
        <v>310</v>
      </c>
      <c r="B40" s="188">
        <v>0.15</v>
      </c>
      <c r="C40" s="222">
        <f>B28*B40</f>
        <v>8456.4</v>
      </c>
      <c r="D40" s="227" t="s">
        <v>311</v>
      </c>
    </row>
    <row r="41" spans="1:4" ht="15.75" customHeight="1" x14ac:dyDescent="0.25">
      <c r="A41" s="178" t="s">
        <v>312</v>
      </c>
      <c r="B41" s="228" t="s">
        <v>291</v>
      </c>
      <c r="C41" s="220">
        <f>C39-C40</f>
        <v>20295.36</v>
      </c>
      <c r="D41" s="221"/>
    </row>
    <row r="42" spans="1:4" ht="15.75" customHeight="1" x14ac:dyDescent="0.25">
      <c r="A42" s="178" t="s">
        <v>308</v>
      </c>
      <c r="B42" s="188">
        <v>0.7</v>
      </c>
      <c r="C42" s="222">
        <f>C41*B42</f>
        <v>14206.752</v>
      </c>
      <c r="D42" s="221" t="s">
        <v>305</v>
      </c>
    </row>
    <row r="43" spans="1:4" ht="15.75" customHeight="1" thickBot="1" x14ac:dyDescent="0.3">
      <c r="A43" s="223" t="s">
        <v>309</v>
      </c>
      <c r="B43" s="224">
        <f>1-B42</f>
        <v>0.30000000000000004</v>
      </c>
      <c r="C43" s="225">
        <f>B43*C41</f>
        <v>6088.6080000000011</v>
      </c>
      <c r="D43" s="226"/>
    </row>
    <row r="44" spans="1:4" s="104" customFormat="1" ht="15.75" customHeight="1" thickBot="1" x14ac:dyDescent="0.3"/>
    <row r="45" spans="1:4" ht="15.75" customHeight="1" x14ac:dyDescent="0.25">
      <c r="A45" s="427" t="s">
        <v>313</v>
      </c>
      <c r="B45" s="428"/>
      <c r="C45" s="428"/>
      <c r="D45" s="429"/>
    </row>
    <row r="46" spans="1:4" ht="15.75" customHeight="1" thickBot="1" x14ac:dyDescent="0.3">
      <c r="A46" s="229" t="s">
        <v>301</v>
      </c>
      <c r="B46" s="230" t="s">
        <v>302</v>
      </c>
      <c r="C46" s="230" t="s">
        <v>28</v>
      </c>
      <c r="D46" s="231" t="s">
        <v>306</v>
      </c>
    </row>
    <row r="47" spans="1:4" ht="15.75" customHeight="1" x14ac:dyDescent="0.25">
      <c r="A47" s="232" t="s">
        <v>314</v>
      </c>
      <c r="B47" s="233" t="s">
        <v>291</v>
      </c>
      <c r="C47" s="189">
        <v>2</v>
      </c>
      <c r="D47" s="234" t="s">
        <v>316</v>
      </c>
    </row>
    <row r="48" spans="1:4" ht="15.75" customHeight="1" x14ac:dyDescent="0.25">
      <c r="A48" s="178" t="s">
        <v>315</v>
      </c>
      <c r="B48" s="235" t="s">
        <v>291</v>
      </c>
      <c r="C48" s="116">
        <v>0</v>
      </c>
      <c r="D48" s="221"/>
    </row>
    <row r="49" spans="1:4" ht="15.75" customHeight="1" thickBot="1" x14ac:dyDescent="0.3">
      <c r="A49" s="223" t="s">
        <v>317</v>
      </c>
      <c r="B49" s="236" t="s">
        <v>291</v>
      </c>
      <c r="C49" s="225">
        <f>IF(AND(C47=2,C48=0),150000,300000)</f>
        <v>150000</v>
      </c>
      <c r="D49" s="226"/>
    </row>
    <row r="50" spans="1:4" ht="15.75" customHeight="1" x14ac:dyDescent="0.25">
      <c r="A50" s="237" t="s">
        <v>304</v>
      </c>
      <c r="B50" s="238">
        <v>1</v>
      </c>
      <c r="C50" s="239">
        <f>B27</f>
        <v>28751.760000000002</v>
      </c>
      <c r="D50" s="240"/>
    </row>
    <row r="51" spans="1:4" ht="26.4" x14ac:dyDescent="0.25">
      <c r="A51" s="178" t="s">
        <v>318</v>
      </c>
      <c r="B51" s="188">
        <v>0.2</v>
      </c>
      <c r="C51" s="222">
        <f>B28*B51</f>
        <v>11275.2</v>
      </c>
      <c r="D51" s="227" t="s">
        <v>319</v>
      </c>
    </row>
    <row r="52" spans="1:4" ht="15.75" customHeight="1" x14ac:dyDescent="0.25">
      <c r="A52" s="178" t="s">
        <v>312</v>
      </c>
      <c r="B52" s="228" t="s">
        <v>291</v>
      </c>
      <c r="C52" s="220">
        <f>C50-C51</f>
        <v>17476.560000000001</v>
      </c>
      <c r="D52" s="221"/>
    </row>
    <row r="53" spans="1:4" ht="15.75" customHeight="1" x14ac:dyDescent="0.25">
      <c r="A53" s="178" t="s">
        <v>320</v>
      </c>
      <c r="B53" s="188">
        <v>0.7</v>
      </c>
      <c r="C53" s="222">
        <f>C52*B53</f>
        <v>12233.592000000001</v>
      </c>
      <c r="D53" s="221" t="s">
        <v>305</v>
      </c>
    </row>
    <row r="54" spans="1:4" ht="15.75" customHeight="1" thickBot="1" x14ac:dyDescent="0.3">
      <c r="A54" s="223" t="s">
        <v>321</v>
      </c>
      <c r="B54" s="224">
        <f>1-B53</f>
        <v>0.30000000000000004</v>
      </c>
      <c r="C54" s="225">
        <f>B54*C52</f>
        <v>5242.9680000000008</v>
      </c>
      <c r="D54" s="226"/>
    </row>
    <row r="55" spans="1:4" ht="15.75" customHeight="1" x14ac:dyDescent="0.25">
      <c r="A55" s="433" t="s">
        <v>322</v>
      </c>
      <c r="B55" s="434"/>
      <c r="C55" s="434"/>
      <c r="D55" s="435"/>
    </row>
    <row r="56" spans="1:4" ht="15.75" customHeight="1" thickBot="1" x14ac:dyDescent="0.3">
      <c r="A56" s="436" t="s">
        <v>323</v>
      </c>
      <c r="B56" s="437"/>
      <c r="C56" s="437"/>
      <c r="D56" s="438"/>
    </row>
    <row r="57" spans="1:4" s="104" customFormat="1" ht="15.75" customHeight="1" x14ac:dyDescent="0.25"/>
    <row r="58" spans="1:4" s="104" customFormat="1" ht="15.75" hidden="1" customHeight="1" x14ac:dyDescent="0.25"/>
    <row r="59" spans="1:4" s="104" customFormat="1" ht="15.75" hidden="1" customHeight="1" x14ac:dyDescent="0.25"/>
    <row r="60" spans="1:4" s="104" customFormat="1" ht="15.75" hidden="1" customHeight="1" x14ac:dyDescent="0.25"/>
    <row r="61" spans="1:4" s="104" customFormat="1" ht="15.75" hidden="1" customHeight="1" x14ac:dyDescent="0.25"/>
    <row r="62" spans="1:4" s="104" customFormat="1" ht="15.75" hidden="1" customHeight="1" x14ac:dyDescent="0.25"/>
    <row r="63" spans="1:4" s="104" customFormat="1" ht="15.75" hidden="1" customHeight="1" x14ac:dyDescent="0.25"/>
    <row r="64" spans="1:4" s="104" customFormat="1" ht="15.75" hidden="1" customHeight="1" x14ac:dyDescent="0.25"/>
    <row r="65" s="104" customFormat="1" ht="15.75" hidden="1" customHeight="1" x14ac:dyDescent="0.25"/>
    <row r="66" s="104" customFormat="1" ht="15.75" hidden="1" customHeight="1" x14ac:dyDescent="0.25"/>
    <row r="67" s="104" customFormat="1" ht="15.75" hidden="1" customHeight="1" x14ac:dyDescent="0.25"/>
    <row r="68" s="104" customFormat="1" ht="15.75" hidden="1" customHeight="1" x14ac:dyDescent="0.25"/>
    <row r="69" s="104" customFormat="1" ht="15.75" hidden="1" customHeight="1" x14ac:dyDescent="0.25"/>
    <row r="70" s="104" customFormat="1" ht="15.75" hidden="1" customHeight="1" x14ac:dyDescent="0.25"/>
    <row r="71" s="104" customFormat="1" ht="15.75" hidden="1" customHeight="1" x14ac:dyDescent="0.25"/>
    <row r="72" s="104" customFormat="1" ht="15.75" hidden="1" customHeight="1" x14ac:dyDescent="0.25"/>
    <row r="73" s="104" customFormat="1" ht="15.75" hidden="1" customHeight="1" x14ac:dyDescent="0.25"/>
    <row r="74" s="104" customFormat="1" ht="15.75" hidden="1" customHeight="1" x14ac:dyDescent="0.25"/>
    <row r="75" s="104" customFormat="1" ht="15.75" hidden="1" customHeight="1" x14ac:dyDescent="0.25"/>
    <row r="76" s="104" customFormat="1" ht="15.75" hidden="1" customHeight="1" x14ac:dyDescent="0.25"/>
    <row r="77" s="104" customFormat="1" ht="15.75" hidden="1" customHeight="1" x14ac:dyDescent="0.25"/>
    <row r="78" s="104" customFormat="1" ht="15.75" hidden="1" customHeight="1" x14ac:dyDescent="0.25"/>
    <row r="79" s="104" customFormat="1" ht="15.75" hidden="1" customHeight="1" x14ac:dyDescent="0.25"/>
    <row r="80" s="104" customFormat="1" ht="15.75" hidden="1" customHeight="1" x14ac:dyDescent="0.25"/>
    <row r="81" s="104" customFormat="1" ht="15.75" hidden="1" customHeight="1" x14ac:dyDescent="0.25"/>
    <row r="82" s="104" customFormat="1" ht="15.75" hidden="1" customHeight="1" x14ac:dyDescent="0.25"/>
    <row r="83" s="104" customFormat="1" ht="15.75" hidden="1" customHeight="1" x14ac:dyDescent="0.25"/>
    <row r="84" s="104" customFormat="1" ht="15.75" hidden="1" customHeight="1" x14ac:dyDescent="0.25"/>
    <row r="85" s="104" customFormat="1" ht="15.75" hidden="1" customHeight="1" x14ac:dyDescent="0.25"/>
    <row r="86" s="104" customFormat="1" ht="15.75" hidden="1" customHeight="1" x14ac:dyDescent="0.25"/>
  </sheetData>
  <sheetProtection algorithmName="SHA-512" hashValue="Y8+OA2TR13kLrjEgGZcCIzgG2l13z2yvqTZlYuL4Eovau3gT1DblXEqQ7DROI+QFoTYs2KpUw0FWiDxXZQuSIQ==" saltValue="Wca+7DYeVSTl9ukSGROq3Q==" spinCount="100000" sheet="1" objects="1" scenarios="1"/>
  <mergeCells count="14">
    <mergeCell ref="A55:D55"/>
    <mergeCell ref="A56:D56"/>
    <mergeCell ref="A6:D6"/>
    <mergeCell ref="A8:D8"/>
    <mergeCell ref="A7:D7"/>
    <mergeCell ref="A24:B24"/>
    <mergeCell ref="A9:D9"/>
    <mergeCell ref="A45:D45"/>
    <mergeCell ref="A1:D5"/>
    <mergeCell ref="B20:D20"/>
    <mergeCell ref="B22:D22"/>
    <mergeCell ref="A31:D31"/>
    <mergeCell ref="A37:D37"/>
    <mergeCell ref="A30:D30"/>
  </mergeCells>
  <conditionalFormatting sqref="D16">
    <cfRule type="cellIs" dxfId="28" priority="17" operator="greaterThan">
      <formula>0.15</formula>
    </cfRule>
    <cfRule type="cellIs" dxfId="27" priority="18" operator="lessThan">
      <formula>0.15</formula>
    </cfRule>
  </conditionalFormatting>
  <conditionalFormatting sqref="D13">
    <cfRule type="cellIs" dxfId="26" priority="15" operator="greaterThan">
      <formula>0.3</formula>
    </cfRule>
    <cfRule type="cellIs" dxfId="25" priority="16" operator="lessThan">
      <formula>0.3</formula>
    </cfRule>
  </conditionalFormatting>
  <conditionalFormatting sqref="C27">
    <cfRule type="cellIs" dxfId="24" priority="13" operator="greaterThan">
      <formula>0.1</formula>
    </cfRule>
    <cfRule type="cellIs" dxfId="23" priority="14" operator="lessThan">
      <formula>0.1</formula>
    </cfRule>
  </conditionalFormatting>
  <conditionalFormatting sqref="C40">
    <cfRule type="cellIs" dxfId="22" priority="5" operator="greaterThan">
      <formula>$C$39</formula>
    </cfRule>
    <cfRule type="cellIs" dxfId="21" priority="6" operator="lessThan">
      <formula>$C$39</formula>
    </cfRule>
  </conditionalFormatting>
  <conditionalFormatting sqref="C51">
    <cfRule type="cellIs" dxfId="20" priority="1" operator="lessThan">
      <formula>$C$50</formula>
    </cfRule>
    <cfRule type="cellIs" dxfId="19" priority="2" operator="greaterThan">
      <formula>$C$50</formula>
    </cfRule>
    <cfRule type="cellIs" dxfId="18" priority="11" operator="greaterThan">
      <formula>$C$39</formula>
    </cfRule>
  </conditionalFormatting>
  <conditionalFormatting sqref="C42">
    <cfRule type="cellIs" dxfId="17" priority="9" operator="greaterThan">
      <formula>200000</formula>
    </cfRule>
    <cfRule type="cellIs" dxfId="16" priority="10" operator="lessThan">
      <formula>200000</formula>
    </cfRule>
  </conditionalFormatting>
  <conditionalFormatting sqref="C34">
    <cfRule type="cellIs" dxfId="15" priority="7" operator="greaterThan">
      <formula>150000</formula>
    </cfRule>
    <cfRule type="cellIs" dxfId="14" priority="8" operator="lessThan">
      <formula>150000</formula>
    </cfRule>
  </conditionalFormatting>
  <conditionalFormatting sqref="C53">
    <cfRule type="cellIs" dxfId="13" priority="3" operator="greaterThan">
      <formula>$C$49</formula>
    </cfRule>
    <cfRule type="cellIs" dxfId="12" priority="4" operator="lessThan">
      <formula>$C$49</formula>
    </cfRule>
  </conditionalFormatting>
  <dataValidations count="10">
    <dataValidation allowBlank="1" showInputMessage="1" showErrorMessage="1" prompt="Os manuais EMBRAPII Permitem um máximo de 30% de ST do valor total do projeto. Caso superior, verifique o orçamento" sqref="D13" xr:uid="{1251507A-BDA0-4157-9AB0-0922D34F8C12}"/>
    <dataValidation allowBlank="1" showInputMessage="1" showErrorMessage="1" prompt="Os Manuais EMBRAPII limitam o DSO em 15% do valor total do projeto. Caso superior, reveja os valores." sqref="D16" xr:uid="{E90BA819-4E3A-40F2-A922-3E64EC781019}"/>
    <dataValidation allowBlank="1" showInputMessage="1" showErrorMessage="1" prompt="Ajuste o valor até um limite DSO próximo a 15%" sqref="B17" xr:uid="{8749DB7A-2315-48FD-8CB0-1A037FEC6013}"/>
    <dataValidation type="list" allowBlank="1" showInputMessage="1" showErrorMessage="1" sqref="C47" xr:uid="{DA962C85-52B9-475C-95AC-58729B572832}">
      <formula1>"2,3,4,5,Selecionar"</formula1>
    </dataValidation>
    <dataValidation type="list" allowBlank="1" showInputMessage="1" showErrorMessage="1" sqref="C48" xr:uid="{8D590938-CC46-4569-8C51-CD66F938C079}">
      <formula1>"0,1,2"</formula1>
    </dataValidation>
    <dataValidation type="decimal" operator="lessThan" allowBlank="1" showInputMessage="1" showErrorMessage="1" error="Valor inferior a 70%" sqref="B53" xr:uid="{BEA185F9-301D-4941-A404-D499ADD32DA4}">
      <formula1>0.7001</formula1>
    </dataValidation>
    <dataValidation type="decimal" operator="greaterThan" allowBlank="1" showInputMessage="1" showErrorMessage="1" error="Deve ser maior que 20%_x000a_" sqref="B51" xr:uid="{1AFBCE5E-8CF3-4C4E-BEBC-F899A239B7E0}">
      <formula1>0.19999</formula1>
    </dataValidation>
    <dataValidation type="decimal" operator="lessThan" allowBlank="1" showInputMessage="1" showErrorMessage="1" error="Deve ser menor que 70%" sqref="B34 B42" xr:uid="{26E23750-BB26-422E-856D-FBC09DEC98CD}">
      <formula1>0.7001</formula1>
    </dataValidation>
    <dataValidation type="decimal" operator="greaterThan" allowBlank="1" showInputMessage="1" showErrorMessage="1" error="Deve ser maior que 15%" sqref="B40" xr:uid="{914FBADF-310A-43B2-A122-1C8B00FA0355}">
      <formula1>0.149999</formula1>
    </dataValidation>
    <dataValidation type="decimal" operator="lessThan" allowBlank="1" showInputMessage="1" showErrorMessage="1" error="Deve ser menor que 50%" sqref="C26" xr:uid="{BCBAAA6F-0F9E-48C2-A673-C636BEA0492F}">
      <formula1>0.50001</formula1>
    </dataValidation>
  </dataValidation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5">
    <tabColor theme="1"/>
    <outlinePr summaryBelow="0" summaryRight="0"/>
  </sheetPr>
  <dimension ref="A1:M1018"/>
  <sheetViews>
    <sheetView zoomScale="85" zoomScaleNormal="85" workbookViewId="0">
      <selection activeCell="A99" sqref="A99"/>
    </sheetView>
  </sheetViews>
  <sheetFormatPr defaultColWidth="0" defaultRowHeight="0" customHeight="1" zeroHeight="1" x14ac:dyDescent="0.25"/>
  <cols>
    <col min="1" max="1" width="24.33203125" style="148" customWidth="1"/>
    <col min="2" max="2" width="78.5546875" style="148" customWidth="1"/>
    <col min="3" max="3" width="19.44140625" style="148" hidden="1" customWidth="1"/>
    <col min="4" max="4" width="20.33203125" style="148" hidden="1" customWidth="1"/>
    <col min="5" max="5" width="19.44140625" style="148" hidden="1" customWidth="1"/>
    <col min="6" max="6" width="20.44140625" style="148" hidden="1" customWidth="1"/>
    <col min="7" max="7" width="13" style="148" hidden="1" customWidth="1"/>
    <col min="8" max="8" width="14.33203125" style="148" hidden="1" customWidth="1"/>
    <col min="9" max="9" width="9.109375" style="148" hidden="1" customWidth="1"/>
    <col min="10" max="10" width="23.33203125" style="158" customWidth="1"/>
    <col min="11" max="11" width="12.5546875" style="136" customWidth="1"/>
    <col min="12" max="13" width="0" hidden="1" customWidth="1"/>
    <col min="14" max="16384" width="12.5546875" hidden="1"/>
  </cols>
  <sheetData>
    <row r="1" spans="1:10" ht="15.75" customHeight="1" x14ac:dyDescent="0.25">
      <c r="A1" s="325"/>
      <c r="B1" s="326"/>
      <c r="C1" s="326"/>
      <c r="D1" s="326"/>
      <c r="E1" s="326"/>
      <c r="F1" s="326"/>
      <c r="G1" s="326"/>
      <c r="H1" s="326"/>
      <c r="I1" s="326"/>
      <c r="J1" s="327"/>
    </row>
    <row r="2" spans="1:10" ht="15.75" customHeight="1" x14ac:dyDescent="0.25">
      <c r="A2" s="328"/>
      <c r="B2" s="329"/>
      <c r="C2" s="329"/>
      <c r="D2" s="329"/>
      <c r="E2" s="329"/>
      <c r="F2" s="329"/>
      <c r="G2" s="329"/>
      <c r="H2" s="329"/>
      <c r="I2" s="329"/>
      <c r="J2" s="330"/>
    </row>
    <row r="3" spans="1:10" ht="15.75" customHeight="1" x14ac:dyDescent="0.25">
      <c r="A3" s="328"/>
      <c r="B3" s="329"/>
      <c r="C3" s="329"/>
      <c r="D3" s="329"/>
      <c r="E3" s="329"/>
      <c r="F3" s="329"/>
      <c r="G3" s="329"/>
      <c r="H3" s="329"/>
      <c r="I3" s="329"/>
      <c r="J3" s="330"/>
    </row>
    <row r="4" spans="1:10" ht="15.75" customHeight="1" x14ac:dyDescent="0.25">
      <c r="A4" s="328"/>
      <c r="B4" s="329"/>
      <c r="C4" s="329"/>
      <c r="D4" s="329"/>
      <c r="E4" s="329"/>
      <c r="F4" s="329"/>
      <c r="G4" s="329"/>
      <c r="H4" s="329"/>
      <c r="I4" s="329"/>
      <c r="J4" s="330"/>
    </row>
    <row r="5" spans="1:10" ht="15.75" customHeight="1" thickBot="1" x14ac:dyDescent="0.3">
      <c r="A5" s="331"/>
      <c r="B5" s="332"/>
      <c r="C5" s="332"/>
      <c r="D5" s="332"/>
      <c r="E5" s="332"/>
      <c r="F5" s="332"/>
      <c r="G5" s="332"/>
      <c r="H5" s="332"/>
      <c r="I5" s="332"/>
      <c r="J5" s="333"/>
    </row>
    <row r="6" spans="1:10" ht="15.75" customHeight="1" x14ac:dyDescent="0.25">
      <c r="A6" s="452" t="s">
        <v>272</v>
      </c>
      <c r="B6" s="453"/>
      <c r="D6"/>
      <c r="E6"/>
      <c r="F6"/>
      <c r="G6"/>
      <c r="H6"/>
      <c r="I6"/>
      <c r="J6" s="136"/>
    </row>
    <row r="7" spans="1:10" ht="48" customHeight="1" thickBot="1" x14ac:dyDescent="0.3">
      <c r="A7" s="454" t="s">
        <v>273</v>
      </c>
      <c r="B7" s="455"/>
      <c r="D7"/>
      <c r="E7"/>
      <c r="F7"/>
      <c r="G7"/>
      <c r="H7"/>
      <c r="I7"/>
      <c r="J7" s="136"/>
    </row>
    <row r="8" spans="1:10" ht="13.2" x14ac:dyDescent="0.25">
      <c r="A8" s="147" t="s">
        <v>180</v>
      </c>
      <c r="B8" s="147" t="s">
        <v>42</v>
      </c>
      <c r="C8" s="149" t="s">
        <v>263</v>
      </c>
      <c r="D8" s="150" t="s">
        <v>264</v>
      </c>
      <c r="E8" s="147" t="s">
        <v>181</v>
      </c>
      <c r="F8" s="147" t="s">
        <v>265</v>
      </c>
      <c r="G8" s="147" t="s">
        <v>266</v>
      </c>
      <c r="H8" s="147" t="s">
        <v>267</v>
      </c>
      <c r="I8" s="147" t="s">
        <v>268</v>
      </c>
      <c r="J8" s="156" t="s">
        <v>182</v>
      </c>
    </row>
    <row r="9" spans="1:10" ht="13.2" hidden="1" x14ac:dyDescent="0.25">
      <c r="A9" s="147">
        <v>272524</v>
      </c>
      <c r="B9" s="147" t="s">
        <v>183</v>
      </c>
      <c r="C9" s="149">
        <v>117706.46</v>
      </c>
      <c r="D9" s="150">
        <v>43063</v>
      </c>
      <c r="E9" s="149">
        <v>11770.646000000001</v>
      </c>
      <c r="F9" s="147"/>
      <c r="G9" s="147"/>
      <c r="H9" s="147"/>
      <c r="I9" s="147"/>
      <c r="J9" s="156">
        <v>9.8088716666666596</v>
      </c>
    </row>
    <row r="10" spans="1:10" ht="13.2" hidden="1" x14ac:dyDescent="0.25">
      <c r="A10" s="147">
        <v>273911</v>
      </c>
      <c r="B10" s="147" t="s">
        <v>184</v>
      </c>
      <c r="C10" s="149">
        <v>41733.839999999997</v>
      </c>
      <c r="D10" s="150">
        <v>43140</v>
      </c>
      <c r="E10" s="149">
        <v>4173.384</v>
      </c>
      <c r="F10" s="147"/>
      <c r="G10" s="147"/>
      <c r="H10" s="147"/>
      <c r="I10" s="147"/>
      <c r="J10" s="156">
        <v>3.4778199999999999</v>
      </c>
    </row>
    <row r="11" spans="1:10" ht="13.2" hidden="1" x14ac:dyDescent="0.25">
      <c r="A11" s="147">
        <v>273912</v>
      </c>
      <c r="B11" s="147" t="s">
        <v>185</v>
      </c>
      <c r="C11" s="149">
        <v>41733.839999999997</v>
      </c>
      <c r="D11" s="150">
        <v>43140</v>
      </c>
      <c r="E11" s="149">
        <v>4173.384</v>
      </c>
      <c r="F11" s="147"/>
      <c r="G11" s="147"/>
      <c r="H11" s="147"/>
      <c r="I11" s="147"/>
      <c r="J11" s="156">
        <v>3.4778199999999999</v>
      </c>
    </row>
    <row r="12" spans="1:10" ht="13.2" hidden="1" x14ac:dyDescent="0.25">
      <c r="A12" s="147">
        <v>273913</v>
      </c>
      <c r="B12" s="147" t="s">
        <v>186</v>
      </c>
      <c r="C12" s="149">
        <v>41733.839999999997</v>
      </c>
      <c r="D12" s="150">
        <v>43140</v>
      </c>
      <c r="E12" s="149">
        <v>4173.384</v>
      </c>
      <c r="F12" s="147"/>
      <c r="G12" s="147"/>
      <c r="H12" s="147"/>
      <c r="I12" s="147"/>
      <c r="J12" s="156">
        <v>3.4778199999999999</v>
      </c>
    </row>
    <row r="13" spans="1:10" ht="13.2" hidden="1" x14ac:dyDescent="0.25">
      <c r="A13" s="147">
        <v>273914</v>
      </c>
      <c r="B13" s="147" t="s">
        <v>187</v>
      </c>
      <c r="C13" s="149">
        <v>41733.839999999997</v>
      </c>
      <c r="D13" s="150">
        <v>43140</v>
      </c>
      <c r="E13" s="149">
        <v>4173.384</v>
      </c>
      <c r="F13" s="147"/>
      <c r="G13" s="147"/>
      <c r="H13" s="147"/>
      <c r="I13" s="147"/>
      <c r="J13" s="156">
        <v>3.4778199999999999</v>
      </c>
    </row>
    <row r="14" spans="1:10" ht="13.2" hidden="1" x14ac:dyDescent="0.25">
      <c r="A14" s="147">
        <v>273915</v>
      </c>
      <c r="B14" s="147" t="s">
        <v>188</v>
      </c>
      <c r="C14" s="149">
        <v>41733.839999999997</v>
      </c>
      <c r="D14" s="150">
        <v>43140</v>
      </c>
      <c r="E14" s="149">
        <v>4173.384</v>
      </c>
      <c r="F14" s="147"/>
      <c r="G14" s="147"/>
      <c r="H14" s="147"/>
      <c r="I14" s="147"/>
      <c r="J14" s="156">
        <v>3.4778199999999999</v>
      </c>
    </row>
    <row r="15" spans="1:10" ht="13.2" hidden="1" x14ac:dyDescent="0.25">
      <c r="A15" s="147">
        <v>273916</v>
      </c>
      <c r="B15" s="147" t="s">
        <v>189</v>
      </c>
      <c r="C15" s="149">
        <v>41733.86</v>
      </c>
      <c r="D15" s="150">
        <v>43140</v>
      </c>
      <c r="E15" s="149">
        <v>4173.3860000000004</v>
      </c>
      <c r="F15" s="147"/>
      <c r="G15" s="147"/>
      <c r="H15" s="147"/>
      <c r="I15" s="147"/>
      <c r="J15" s="156">
        <v>3.4778216666666601</v>
      </c>
    </row>
    <row r="16" spans="1:10" ht="13.2" hidden="1" x14ac:dyDescent="0.25">
      <c r="A16" s="147">
        <v>311085</v>
      </c>
      <c r="B16" s="147" t="s">
        <v>190</v>
      </c>
      <c r="C16" s="149">
        <v>606594.59</v>
      </c>
      <c r="D16" s="150">
        <v>45002</v>
      </c>
      <c r="E16" s="149">
        <v>60659.458999999901</v>
      </c>
      <c r="F16" s="147"/>
      <c r="G16" s="147"/>
      <c r="H16" s="147"/>
      <c r="I16" s="147"/>
      <c r="J16" s="156">
        <v>50.549549166666601</v>
      </c>
    </row>
    <row r="17" spans="1:10" ht="13.2" hidden="1" x14ac:dyDescent="0.25">
      <c r="A17" s="147">
        <v>337941</v>
      </c>
      <c r="B17" s="147" t="s">
        <v>191</v>
      </c>
      <c r="C17" s="149">
        <v>112494.81</v>
      </c>
      <c r="D17" s="150">
        <v>45002</v>
      </c>
      <c r="E17" s="149">
        <v>11249.481</v>
      </c>
      <c r="F17" s="147"/>
      <c r="G17" s="147"/>
      <c r="H17" s="147"/>
      <c r="I17" s="147"/>
      <c r="J17" s="156">
        <v>9.3745674999999995</v>
      </c>
    </row>
    <row r="18" spans="1:10" ht="13.2" hidden="1" x14ac:dyDescent="0.25">
      <c r="A18" s="147">
        <v>337942</v>
      </c>
      <c r="B18" s="147" t="s">
        <v>192</v>
      </c>
      <c r="C18" s="149">
        <v>112494.81</v>
      </c>
      <c r="D18" s="150">
        <v>45002</v>
      </c>
      <c r="E18" s="149">
        <v>11249.481</v>
      </c>
      <c r="F18" s="147"/>
      <c r="G18" s="147"/>
      <c r="H18" s="147"/>
      <c r="I18" s="147"/>
      <c r="J18" s="156">
        <v>9.3745674999999995</v>
      </c>
    </row>
    <row r="19" spans="1:10" ht="13.2" hidden="1" x14ac:dyDescent="0.25">
      <c r="A19" s="147">
        <v>337943</v>
      </c>
      <c r="B19" s="147" t="s">
        <v>193</v>
      </c>
      <c r="C19" s="149">
        <v>112494.81</v>
      </c>
      <c r="D19" s="150">
        <v>45002</v>
      </c>
      <c r="E19" s="149">
        <v>11249.481</v>
      </c>
      <c r="F19" s="147"/>
      <c r="G19" s="147"/>
      <c r="H19" s="147"/>
      <c r="I19" s="147"/>
      <c r="J19" s="156">
        <v>9.3745674999999995</v>
      </c>
    </row>
    <row r="20" spans="1:10" ht="13.2" hidden="1" x14ac:dyDescent="0.25">
      <c r="A20" s="147">
        <v>337944</v>
      </c>
      <c r="B20" s="147" t="s">
        <v>194</v>
      </c>
      <c r="C20" s="149">
        <v>112494.81</v>
      </c>
      <c r="D20" s="150">
        <v>45002</v>
      </c>
      <c r="E20" s="149">
        <v>11249.481</v>
      </c>
      <c r="F20" s="147"/>
      <c r="G20" s="147"/>
      <c r="H20" s="147"/>
      <c r="I20" s="147"/>
      <c r="J20" s="156">
        <v>9.3745674999999995</v>
      </c>
    </row>
    <row r="21" spans="1:10" ht="13.2" hidden="1" x14ac:dyDescent="0.25">
      <c r="A21" s="147">
        <v>337945</v>
      </c>
      <c r="B21" s="147" t="s">
        <v>195</v>
      </c>
      <c r="C21" s="149">
        <v>112494.81</v>
      </c>
      <c r="D21" s="150">
        <v>45002</v>
      </c>
      <c r="E21" s="149">
        <v>11249.481</v>
      </c>
      <c r="F21" s="147"/>
      <c r="G21" s="147"/>
      <c r="H21" s="147"/>
      <c r="I21" s="147"/>
      <c r="J21" s="156">
        <v>9.3745674999999995</v>
      </c>
    </row>
    <row r="22" spans="1:10" ht="13.2" hidden="1" x14ac:dyDescent="0.25">
      <c r="A22" s="147">
        <v>337946</v>
      </c>
      <c r="B22" s="147" t="s">
        <v>196</v>
      </c>
      <c r="C22" s="149">
        <v>112494.81</v>
      </c>
      <c r="D22" s="150">
        <v>45002</v>
      </c>
      <c r="E22" s="149">
        <v>11249.481</v>
      </c>
      <c r="F22" s="147"/>
      <c r="G22" s="147"/>
      <c r="H22" s="147"/>
      <c r="I22" s="147"/>
      <c r="J22" s="156">
        <v>9.3745674999999995</v>
      </c>
    </row>
    <row r="23" spans="1:10" ht="15.75" hidden="1" customHeight="1" x14ac:dyDescent="0.25">
      <c r="A23" s="152">
        <v>339728</v>
      </c>
      <c r="B23" s="151" t="s">
        <v>197</v>
      </c>
      <c r="C23" s="153">
        <v>49111.6</v>
      </c>
      <c r="D23" s="154">
        <v>45002</v>
      </c>
      <c r="E23" s="153">
        <v>4911.16</v>
      </c>
      <c r="F23" s="151"/>
      <c r="G23" s="151"/>
      <c r="H23" s="151" t="s">
        <v>269</v>
      </c>
      <c r="I23" s="152" t="s">
        <v>270</v>
      </c>
      <c r="J23" s="157">
        <v>4.09263333333333</v>
      </c>
    </row>
    <row r="24" spans="1:10" ht="13.2" hidden="1" x14ac:dyDescent="0.25">
      <c r="A24" s="147">
        <v>339728</v>
      </c>
      <c r="B24" s="147" t="s">
        <v>198</v>
      </c>
      <c r="C24" s="149">
        <v>13192.4</v>
      </c>
      <c r="D24" s="150">
        <v>45002</v>
      </c>
      <c r="E24" s="149">
        <v>1319.24</v>
      </c>
      <c r="F24" s="147"/>
      <c r="G24" s="147"/>
      <c r="H24" s="147"/>
      <c r="I24" s="147"/>
      <c r="J24" s="156">
        <v>1.0993666666666599</v>
      </c>
    </row>
    <row r="25" spans="1:10" ht="13.2" hidden="1" x14ac:dyDescent="0.25">
      <c r="A25" s="147">
        <v>339729</v>
      </c>
      <c r="B25" s="147" t="s">
        <v>199</v>
      </c>
      <c r="C25" s="149">
        <v>3233.2</v>
      </c>
      <c r="D25" s="150">
        <v>45002</v>
      </c>
      <c r="E25" s="149">
        <v>323.32</v>
      </c>
      <c r="F25" s="147"/>
      <c r="G25" s="147"/>
      <c r="H25" s="147"/>
      <c r="I25" s="147"/>
      <c r="J25" s="156">
        <v>0.26943333333333302</v>
      </c>
    </row>
    <row r="26" spans="1:10" ht="13.2" hidden="1" x14ac:dyDescent="0.25">
      <c r="A26" s="147">
        <v>339730</v>
      </c>
      <c r="B26" s="147" t="s">
        <v>200</v>
      </c>
      <c r="C26" s="149">
        <v>7858.8</v>
      </c>
      <c r="D26" s="150">
        <v>45002</v>
      </c>
      <c r="E26" s="149">
        <v>785.88</v>
      </c>
      <c r="F26" s="147"/>
      <c r="G26" s="147"/>
      <c r="H26" s="147"/>
      <c r="I26" s="147"/>
      <c r="J26" s="156">
        <v>0.65490000000000004</v>
      </c>
    </row>
    <row r="27" spans="1:10" ht="13.2" hidden="1" x14ac:dyDescent="0.25">
      <c r="A27" s="147">
        <v>339731</v>
      </c>
      <c r="B27" s="147" t="s">
        <v>200</v>
      </c>
      <c r="C27" s="149">
        <v>7858.8</v>
      </c>
      <c r="D27" s="150">
        <v>45002</v>
      </c>
      <c r="E27" s="149">
        <v>785.88</v>
      </c>
      <c r="F27" s="147"/>
      <c r="G27" s="147"/>
      <c r="H27" s="147"/>
      <c r="I27" s="147"/>
      <c r="J27" s="156">
        <v>0.65490000000000004</v>
      </c>
    </row>
    <row r="28" spans="1:10" ht="13.2" hidden="1" x14ac:dyDescent="0.25">
      <c r="A28" s="147">
        <v>339732</v>
      </c>
      <c r="B28" s="147" t="s">
        <v>200</v>
      </c>
      <c r="C28" s="149">
        <v>7858.8</v>
      </c>
      <c r="D28" s="150">
        <v>45002</v>
      </c>
      <c r="E28" s="149">
        <v>785.88</v>
      </c>
      <c r="F28" s="147"/>
      <c r="G28" s="147"/>
      <c r="H28" s="147"/>
      <c r="I28" s="147"/>
      <c r="J28" s="156">
        <v>0.65490000000000004</v>
      </c>
    </row>
    <row r="29" spans="1:10" ht="13.2" hidden="1" x14ac:dyDescent="0.25">
      <c r="A29" s="147">
        <v>339733</v>
      </c>
      <c r="B29" s="147" t="s">
        <v>201</v>
      </c>
      <c r="C29" s="149">
        <v>9109.6</v>
      </c>
      <c r="D29" s="150">
        <v>45002</v>
      </c>
      <c r="E29" s="149">
        <v>910.96</v>
      </c>
      <c r="F29" s="147"/>
      <c r="G29" s="147"/>
      <c r="H29" s="147"/>
      <c r="I29" s="147"/>
      <c r="J29" s="156">
        <v>0.75913333333333299</v>
      </c>
    </row>
    <row r="30" spans="1:10" ht="13.2" hidden="1" x14ac:dyDescent="0.25">
      <c r="A30" s="147">
        <v>333478</v>
      </c>
      <c r="B30" s="147" t="s">
        <v>202</v>
      </c>
      <c r="C30" s="149">
        <v>571506</v>
      </c>
      <c r="D30" s="150">
        <v>44490</v>
      </c>
      <c r="E30" s="149">
        <v>57150.6</v>
      </c>
      <c r="F30" s="147"/>
      <c r="G30" s="147"/>
      <c r="H30" s="147"/>
      <c r="I30" s="147"/>
      <c r="J30" s="156">
        <v>47.625499999999903</v>
      </c>
    </row>
    <row r="31" spans="1:10" ht="13.2" hidden="1" x14ac:dyDescent="0.25">
      <c r="A31" s="147">
        <v>331606</v>
      </c>
      <c r="B31" s="147" t="s">
        <v>203</v>
      </c>
      <c r="C31" s="149">
        <v>39681.69</v>
      </c>
      <c r="D31" s="150">
        <v>44389</v>
      </c>
      <c r="E31" s="149">
        <v>3968.1689999999999</v>
      </c>
      <c r="F31" s="147"/>
      <c r="G31" s="147"/>
      <c r="H31" s="147"/>
      <c r="I31" s="147"/>
      <c r="J31" s="156">
        <v>3.3068075000000001</v>
      </c>
    </row>
    <row r="32" spans="1:10" ht="13.2" hidden="1" x14ac:dyDescent="0.25">
      <c r="A32" s="147">
        <v>331607</v>
      </c>
      <c r="B32" s="147" t="s">
        <v>203</v>
      </c>
      <c r="C32" s="149">
        <v>39681.699999999997</v>
      </c>
      <c r="D32" s="150">
        <v>44389</v>
      </c>
      <c r="E32" s="149">
        <v>3968.1699999999901</v>
      </c>
      <c r="F32" s="147"/>
      <c r="G32" s="147"/>
      <c r="H32" s="147"/>
      <c r="I32" s="147"/>
      <c r="J32" s="156">
        <v>3.30680833333333</v>
      </c>
    </row>
    <row r="33" spans="1:10" ht="13.2" hidden="1" x14ac:dyDescent="0.25">
      <c r="A33" s="147">
        <v>290300</v>
      </c>
      <c r="B33" s="147" t="s">
        <v>204</v>
      </c>
      <c r="C33" s="149">
        <v>280003.69</v>
      </c>
      <c r="D33" s="150">
        <v>43698</v>
      </c>
      <c r="E33" s="149">
        <v>28000.368999999999</v>
      </c>
      <c r="F33" s="147"/>
      <c r="G33" s="147"/>
      <c r="H33" s="147"/>
      <c r="I33" s="147"/>
      <c r="J33" s="156">
        <v>23.333640833333298</v>
      </c>
    </row>
    <row r="34" spans="1:10" ht="13.2" hidden="1" x14ac:dyDescent="0.25">
      <c r="A34" s="147">
        <v>276647</v>
      </c>
      <c r="B34" s="147" t="s">
        <v>205</v>
      </c>
      <c r="C34" s="149">
        <v>413306.1</v>
      </c>
      <c r="D34" s="150">
        <v>43196</v>
      </c>
      <c r="E34" s="149">
        <v>41330.61</v>
      </c>
      <c r="F34" s="147"/>
      <c r="G34" s="147"/>
      <c r="H34" s="147"/>
      <c r="I34" s="147"/>
      <c r="J34" s="156">
        <v>34.442174999999999</v>
      </c>
    </row>
    <row r="35" spans="1:10" ht="13.2" hidden="1" x14ac:dyDescent="0.25">
      <c r="A35" s="147">
        <v>277657</v>
      </c>
      <c r="B35" s="147" t="s">
        <v>206</v>
      </c>
      <c r="C35" s="149">
        <v>274620</v>
      </c>
      <c r="D35" s="150">
        <v>43220</v>
      </c>
      <c r="E35" s="149">
        <v>27462</v>
      </c>
      <c r="F35" s="147"/>
      <c r="G35" s="147"/>
      <c r="H35" s="147"/>
      <c r="I35" s="147"/>
      <c r="J35" s="156">
        <v>22.885000000000002</v>
      </c>
    </row>
    <row r="36" spans="1:10" ht="13.2" hidden="1" x14ac:dyDescent="0.25">
      <c r="A36" s="147">
        <v>287760</v>
      </c>
      <c r="B36" s="147" t="s">
        <v>207</v>
      </c>
      <c r="C36" s="149">
        <v>122357.1</v>
      </c>
      <c r="D36" s="150">
        <v>43642</v>
      </c>
      <c r="E36" s="149">
        <v>12235.71</v>
      </c>
      <c r="F36" s="147"/>
      <c r="G36" s="147"/>
      <c r="H36" s="147"/>
      <c r="I36" s="147"/>
      <c r="J36" s="156">
        <v>10.196425</v>
      </c>
    </row>
    <row r="37" spans="1:10" ht="13.2" hidden="1" x14ac:dyDescent="0.25">
      <c r="A37" s="147">
        <v>340277</v>
      </c>
      <c r="B37" s="147" t="s">
        <v>208</v>
      </c>
      <c r="C37" s="149">
        <v>86436.58</v>
      </c>
      <c r="D37" s="150">
        <v>45125</v>
      </c>
      <c r="E37" s="149">
        <v>8643.6579999999994</v>
      </c>
      <c r="F37" s="147"/>
      <c r="G37" s="147"/>
      <c r="H37" s="147"/>
      <c r="I37" s="147"/>
      <c r="J37" s="156">
        <v>7.2030483333333297</v>
      </c>
    </row>
    <row r="38" spans="1:10" ht="13.2" hidden="1" x14ac:dyDescent="0.25">
      <c r="A38" s="147">
        <v>271233</v>
      </c>
      <c r="B38" s="147" t="s">
        <v>209</v>
      </c>
      <c r="C38" s="149">
        <v>54500</v>
      </c>
      <c r="D38" s="150">
        <v>43055</v>
      </c>
      <c r="E38" s="149">
        <v>5450</v>
      </c>
      <c r="F38" s="147"/>
      <c r="G38" s="147"/>
      <c r="H38" s="147"/>
      <c r="I38" s="147"/>
      <c r="J38" s="156">
        <v>4.5416666666666599</v>
      </c>
    </row>
    <row r="39" spans="1:10" ht="13.2" hidden="1" x14ac:dyDescent="0.25">
      <c r="A39" s="147">
        <v>275931</v>
      </c>
      <c r="B39" s="147" t="s">
        <v>210</v>
      </c>
      <c r="C39" s="149">
        <v>56500</v>
      </c>
      <c r="D39" s="150">
        <v>43213</v>
      </c>
      <c r="E39" s="149">
        <v>5650</v>
      </c>
      <c r="F39" s="147"/>
      <c r="G39" s="147"/>
      <c r="H39" s="147"/>
      <c r="I39" s="147"/>
      <c r="J39" s="156">
        <v>4.7083333333333304</v>
      </c>
    </row>
    <row r="40" spans="1:10" ht="13.2" hidden="1" x14ac:dyDescent="0.25">
      <c r="A40" s="147">
        <v>329723</v>
      </c>
      <c r="B40" s="147" t="s">
        <v>211</v>
      </c>
      <c r="C40" s="149">
        <v>69998.34</v>
      </c>
      <c r="D40" s="150">
        <v>44337</v>
      </c>
      <c r="E40" s="149">
        <v>6999.8339999999998</v>
      </c>
      <c r="F40" s="147"/>
      <c r="G40" s="147"/>
      <c r="H40" s="147"/>
      <c r="I40" s="147"/>
      <c r="J40" s="156">
        <v>5.8331949999999999</v>
      </c>
    </row>
    <row r="41" spans="1:10" ht="13.2" hidden="1" x14ac:dyDescent="0.25">
      <c r="A41" s="147">
        <v>153348</v>
      </c>
      <c r="B41" s="147" t="s">
        <v>212</v>
      </c>
      <c r="C41" s="149">
        <v>6530</v>
      </c>
      <c r="D41" s="150">
        <v>40008</v>
      </c>
      <c r="E41" s="149">
        <v>653</v>
      </c>
      <c r="F41" s="147"/>
      <c r="G41" s="147"/>
      <c r="H41" s="147"/>
      <c r="I41" s="147"/>
      <c r="J41" s="156">
        <v>0.54416666666666602</v>
      </c>
    </row>
    <row r="42" spans="1:10" ht="13.2" hidden="1" x14ac:dyDescent="0.25">
      <c r="A42" s="147">
        <v>331593</v>
      </c>
      <c r="B42" s="147" t="s">
        <v>213</v>
      </c>
      <c r="C42" s="149">
        <v>5500</v>
      </c>
      <c r="D42" s="150">
        <v>44382</v>
      </c>
      <c r="E42" s="149">
        <v>550</v>
      </c>
      <c r="F42" s="147"/>
      <c r="G42" s="147"/>
      <c r="H42" s="147"/>
      <c r="I42" s="147"/>
      <c r="J42" s="156">
        <v>0.45833333333333298</v>
      </c>
    </row>
    <row r="43" spans="1:10" ht="13.2" hidden="1" x14ac:dyDescent="0.25">
      <c r="A43" s="147">
        <v>248000</v>
      </c>
      <c r="B43" s="147" t="s">
        <v>214</v>
      </c>
      <c r="C43" s="149">
        <v>18800</v>
      </c>
      <c r="D43" s="150">
        <v>42326</v>
      </c>
      <c r="E43" s="149">
        <v>1880</v>
      </c>
      <c r="F43" s="147"/>
      <c r="G43" s="147"/>
      <c r="H43" s="147"/>
      <c r="I43" s="147"/>
      <c r="J43" s="156">
        <v>1.56666666666666</v>
      </c>
    </row>
    <row r="44" spans="1:10" ht="13.2" hidden="1" x14ac:dyDescent="0.25">
      <c r="A44" s="147">
        <v>230520</v>
      </c>
      <c r="B44" s="147" t="s">
        <v>215</v>
      </c>
      <c r="C44" s="149">
        <v>189858.54</v>
      </c>
      <c r="D44" s="150">
        <v>41835</v>
      </c>
      <c r="E44" s="149">
        <v>18985.853999999999</v>
      </c>
      <c r="F44" s="147"/>
      <c r="G44" s="147"/>
      <c r="H44" s="147"/>
      <c r="I44" s="147"/>
      <c r="J44" s="156">
        <v>15.821544999999899</v>
      </c>
    </row>
    <row r="45" spans="1:10" ht="13.2" hidden="1" x14ac:dyDescent="0.25">
      <c r="A45" s="147">
        <v>246319</v>
      </c>
      <c r="B45" s="147" t="s">
        <v>216</v>
      </c>
      <c r="C45" s="149">
        <v>109599.2</v>
      </c>
      <c r="D45" s="150">
        <v>42226</v>
      </c>
      <c r="E45" s="149">
        <v>10959.92</v>
      </c>
      <c r="F45" s="147"/>
      <c r="G45" s="147"/>
      <c r="H45" s="147"/>
      <c r="I45" s="147"/>
      <c r="J45" s="156">
        <v>9.1332666666666604</v>
      </c>
    </row>
    <row r="46" spans="1:10" ht="26.4" hidden="1" x14ac:dyDescent="0.25">
      <c r="A46" s="151" t="s">
        <v>217</v>
      </c>
      <c r="B46" s="151" t="s">
        <v>218</v>
      </c>
      <c r="C46" s="153">
        <v>47091.59</v>
      </c>
      <c r="D46" s="154">
        <v>40808</v>
      </c>
      <c r="E46" s="153">
        <v>4709.1589999999997</v>
      </c>
      <c r="F46" s="151"/>
      <c r="G46" s="151"/>
      <c r="H46" s="151" t="s">
        <v>269</v>
      </c>
      <c r="I46" s="152" t="s">
        <v>271</v>
      </c>
      <c r="J46" s="157">
        <v>3.92429916666666</v>
      </c>
    </row>
    <row r="47" spans="1:10" ht="13.2" hidden="1" x14ac:dyDescent="0.25">
      <c r="A47" s="147">
        <v>234770</v>
      </c>
      <c r="B47" s="147" t="s">
        <v>219</v>
      </c>
      <c r="C47" s="149">
        <v>6292.42</v>
      </c>
      <c r="D47" s="150">
        <v>40808</v>
      </c>
      <c r="E47" s="149">
        <v>629.24199999999996</v>
      </c>
      <c r="F47" s="147"/>
      <c r="G47" s="147"/>
      <c r="H47" s="147"/>
      <c r="I47" s="147"/>
      <c r="J47" s="156">
        <v>0.52436833333333299</v>
      </c>
    </row>
    <row r="48" spans="1:10" ht="13.2" hidden="1" x14ac:dyDescent="0.25">
      <c r="A48" s="147">
        <v>234769</v>
      </c>
      <c r="B48" s="147" t="s">
        <v>220</v>
      </c>
      <c r="C48" s="149">
        <v>1632.61</v>
      </c>
      <c r="D48" s="150">
        <v>40808</v>
      </c>
      <c r="E48" s="149">
        <v>163.261</v>
      </c>
      <c r="F48" s="147"/>
      <c r="G48" s="147"/>
      <c r="H48" s="147"/>
      <c r="I48" s="147"/>
      <c r="J48" s="156">
        <v>0.13605083333333301</v>
      </c>
    </row>
    <row r="49" spans="1:10" ht="13.2" hidden="1" x14ac:dyDescent="0.25">
      <c r="A49" s="147">
        <v>234768</v>
      </c>
      <c r="B49" s="147" t="s">
        <v>221</v>
      </c>
      <c r="C49" s="149">
        <v>777.61</v>
      </c>
      <c r="D49" s="150">
        <v>40808</v>
      </c>
      <c r="E49" s="149">
        <v>77.760999999999996</v>
      </c>
      <c r="F49" s="147"/>
      <c r="G49" s="147"/>
      <c r="H49" s="147"/>
      <c r="I49" s="147"/>
      <c r="J49" s="156">
        <v>6.4800833333333294E-2</v>
      </c>
    </row>
    <row r="50" spans="1:10" ht="13.2" hidden="1" x14ac:dyDescent="0.25">
      <c r="A50" s="147">
        <v>234767</v>
      </c>
      <c r="B50" s="147" t="s">
        <v>222</v>
      </c>
      <c r="C50" s="149">
        <v>9704.08</v>
      </c>
      <c r="D50" s="150">
        <v>40808</v>
      </c>
      <c r="E50" s="149">
        <v>970.40800000000002</v>
      </c>
      <c r="F50" s="147"/>
      <c r="G50" s="147"/>
      <c r="H50" s="147"/>
      <c r="I50" s="147"/>
      <c r="J50" s="156">
        <v>0.80867333333333302</v>
      </c>
    </row>
    <row r="51" spans="1:10" ht="13.2" hidden="1" x14ac:dyDescent="0.25">
      <c r="A51" s="147">
        <v>234766</v>
      </c>
      <c r="B51" s="147" t="s">
        <v>223</v>
      </c>
      <c r="C51" s="149">
        <v>6039.29</v>
      </c>
      <c r="D51" s="150">
        <v>40808</v>
      </c>
      <c r="E51" s="149">
        <v>603.92899999999997</v>
      </c>
      <c r="F51" s="147"/>
      <c r="G51" s="147"/>
      <c r="H51" s="147"/>
      <c r="I51" s="147"/>
      <c r="J51" s="156">
        <v>0.50327416666666602</v>
      </c>
    </row>
    <row r="52" spans="1:10" ht="13.2" hidden="1" x14ac:dyDescent="0.25">
      <c r="A52" s="147">
        <v>234765</v>
      </c>
      <c r="B52" s="147" t="s">
        <v>224</v>
      </c>
      <c r="C52" s="149">
        <v>8011.38</v>
      </c>
      <c r="D52" s="150">
        <v>40808</v>
      </c>
      <c r="E52" s="149">
        <v>801.13800000000003</v>
      </c>
      <c r="F52" s="147"/>
      <c r="G52" s="147"/>
      <c r="H52" s="147"/>
      <c r="I52" s="147"/>
      <c r="J52" s="156">
        <v>0.66761499999999996</v>
      </c>
    </row>
    <row r="53" spans="1:10" ht="13.2" hidden="1" x14ac:dyDescent="0.25">
      <c r="A53" s="147">
        <v>234764</v>
      </c>
      <c r="B53" s="147" t="s">
        <v>225</v>
      </c>
      <c r="C53" s="149">
        <v>1011.18</v>
      </c>
      <c r="D53" s="150">
        <v>40808</v>
      </c>
      <c r="E53" s="149">
        <v>101.11799999999999</v>
      </c>
      <c r="F53" s="147"/>
      <c r="G53" s="147"/>
      <c r="H53" s="147"/>
      <c r="I53" s="147"/>
      <c r="J53" s="156">
        <v>8.4264999999999896E-2</v>
      </c>
    </row>
    <row r="54" spans="1:10" ht="13.2" hidden="1" x14ac:dyDescent="0.25">
      <c r="A54" s="147">
        <v>234763</v>
      </c>
      <c r="B54" s="147" t="s">
        <v>226</v>
      </c>
      <c r="C54" s="149">
        <v>1011.18</v>
      </c>
      <c r="D54" s="150">
        <v>40808</v>
      </c>
      <c r="E54" s="149">
        <v>101.11799999999999</v>
      </c>
      <c r="F54" s="147"/>
      <c r="G54" s="147"/>
      <c r="H54" s="147"/>
      <c r="I54" s="147"/>
      <c r="J54" s="156">
        <v>8.4264999999999896E-2</v>
      </c>
    </row>
    <row r="55" spans="1:10" ht="13.2" hidden="1" x14ac:dyDescent="0.25">
      <c r="A55" s="147">
        <v>234762</v>
      </c>
      <c r="B55" s="147" t="s">
        <v>227</v>
      </c>
      <c r="C55" s="149">
        <v>1762.11</v>
      </c>
      <c r="D55" s="150">
        <v>40808</v>
      </c>
      <c r="E55" s="149">
        <v>176.21099999999899</v>
      </c>
      <c r="F55" s="147"/>
      <c r="G55" s="147"/>
      <c r="H55" s="147"/>
      <c r="I55" s="147"/>
      <c r="J55" s="156">
        <v>0.14684249999999999</v>
      </c>
    </row>
    <row r="56" spans="1:10" ht="13.2" hidden="1" x14ac:dyDescent="0.25">
      <c r="A56" s="147">
        <v>234761</v>
      </c>
      <c r="B56" s="147" t="s">
        <v>228</v>
      </c>
      <c r="C56" s="149">
        <v>1169.24</v>
      </c>
      <c r="D56" s="150">
        <v>40808</v>
      </c>
      <c r="E56" s="149">
        <v>116.92400000000001</v>
      </c>
      <c r="F56" s="147"/>
      <c r="G56" s="147"/>
      <c r="H56" s="147"/>
      <c r="I56" s="147"/>
      <c r="J56" s="156">
        <v>9.7436666666666602E-2</v>
      </c>
    </row>
    <row r="57" spans="1:10" ht="13.2" hidden="1" x14ac:dyDescent="0.25">
      <c r="A57" s="147">
        <v>234760</v>
      </c>
      <c r="B57" s="147" t="s">
        <v>229</v>
      </c>
      <c r="C57" s="149">
        <v>9680.49</v>
      </c>
      <c r="D57" s="150">
        <v>40808</v>
      </c>
      <c r="E57" s="149">
        <v>968.04899999999998</v>
      </c>
      <c r="F57" s="147"/>
      <c r="G57" s="147"/>
      <c r="H57" s="147"/>
      <c r="I57" s="147"/>
      <c r="J57" s="156">
        <v>0.80670750000000002</v>
      </c>
    </row>
    <row r="58" spans="1:10" ht="13.2" hidden="1" x14ac:dyDescent="0.25">
      <c r="A58" s="147">
        <v>203683</v>
      </c>
      <c r="B58" s="147" t="s">
        <v>230</v>
      </c>
      <c r="C58" s="149">
        <v>37286.65</v>
      </c>
      <c r="D58" s="150">
        <v>41346</v>
      </c>
      <c r="E58" s="149">
        <v>3728.665</v>
      </c>
      <c r="F58" s="147"/>
      <c r="G58" s="147"/>
      <c r="H58" s="147"/>
      <c r="I58" s="147"/>
      <c r="J58" s="156">
        <v>3.1072208333333302</v>
      </c>
    </row>
    <row r="59" spans="1:10" ht="13.2" hidden="1" x14ac:dyDescent="0.25">
      <c r="A59" s="147">
        <v>340818</v>
      </c>
      <c r="B59" s="147" t="s">
        <v>231</v>
      </c>
      <c r="C59" s="149">
        <v>287549.64</v>
      </c>
      <c r="D59" s="150">
        <v>45105</v>
      </c>
      <c r="E59" s="149">
        <v>28754.964</v>
      </c>
      <c r="F59" s="147"/>
      <c r="G59" s="147"/>
      <c r="H59" s="147"/>
      <c r="I59" s="147"/>
      <c r="J59" s="156">
        <v>23.96247</v>
      </c>
    </row>
    <row r="60" spans="1:10" ht="13.2" hidden="1" x14ac:dyDescent="0.25">
      <c r="A60" s="147">
        <v>305241</v>
      </c>
      <c r="B60" s="147" t="s">
        <v>232</v>
      </c>
      <c r="C60" s="149">
        <v>180200.39</v>
      </c>
      <c r="D60" s="150">
        <v>44259</v>
      </c>
      <c r="E60" s="149">
        <v>18020.039000000001</v>
      </c>
      <c r="F60" s="147"/>
      <c r="G60" s="147"/>
      <c r="H60" s="147"/>
      <c r="I60" s="147"/>
      <c r="J60" s="156">
        <v>15.0166991666666</v>
      </c>
    </row>
    <row r="61" spans="1:10" ht="13.2" hidden="1" x14ac:dyDescent="0.25">
      <c r="A61" s="147">
        <v>307148</v>
      </c>
      <c r="B61" s="147" t="s">
        <v>233</v>
      </c>
      <c r="C61" s="149">
        <v>185000</v>
      </c>
      <c r="D61" s="150">
        <v>44727</v>
      </c>
      <c r="E61" s="149">
        <v>18500</v>
      </c>
      <c r="F61" s="147"/>
      <c r="G61" s="147"/>
      <c r="H61" s="147"/>
      <c r="I61" s="147"/>
      <c r="J61" s="156">
        <v>15.4166666666666</v>
      </c>
    </row>
    <row r="62" spans="1:10" ht="13.2" hidden="1" x14ac:dyDescent="0.25">
      <c r="A62" s="147">
        <v>193324</v>
      </c>
      <c r="B62" s="147" t="s">
        <v>234</v>
      </c>
      <c r="C62" s="149">
        <v>21000</v>
      </c>
      <c r="D62" s="150">
        <v>40815</v>
      </c>
      <c r="E62" s="149">
        <v>2100</v>
      </c>
      <c r="F62" s="147"/>
      <c r="G62" s="147"/>
      <c r="H62" s="147"/>
      <c r="I62" s="147"/>
      <c r="J62" s="156">
        <v>1.75</v>
      </c>
    </row>
    <row r="63" spans="1:10" ht="13.2" hidden="1" x14ac:dyDescent="0.25">
      <c r="A63" s="147">
        <v>275912</v>
      </c>
      <c r="B63" s="147" t="s">
        <v>235</v>
      </c>
      <c r="C63" s="149">
        <v>65000</v>
      </c>
      <c r="D63" s="150">
        <v>43209</v>
      </c>
      <c r="E63" s="149">
        <v>6500</v>
      </c>
      <c r="F63" s="147"/>
      <c r="G63" s="147"/>
      <c r="H63" s="147"/>
      <c r="I63" s="147"/>
      <c r="J63" s="156">
        <v>5.4166666666666599</v>
      </c>
    </row>
    <row r="64" spans="1:10" ht="13.2" hidden="1" x14ac:dyDescent="0.25">
      <c r="A64" s="147">
        <v>115592</v>
      </c>
      <c r="B64" s="147" t="s">
        <v>236</v>
      </c>
      <c r="C64" s="149">
        <v>13600</v>
      </c>
      <c r="D64" s="150">
        <v>38901</v>
      </c>
      <c r="E64" s="149">
        <v>1360</v>
      </c>
      <c r="F64" s="147"/>
      <c r="G64" s="147"/>
      <c r="H64" s="147"/>
      <c r="I64" s="147"/>
      <c r="J64" s="156">
        <v>1.13333333333333</v>
      </c>
    </row>
    <row r="65" spans="1:10" ht="13.2" hidden="1" x14ac:dyDescent="0.25">
      <c r="A65" s="147">
        <v>336718</v>
      </c>
      <c r="B65" s="147" t="s">
        <v>237</v>
      </c>
      <c r="C65" s="149">
        <v>13150</v>
      </c>
      <c r="D65" s="150">
        <v>45002</v>
      </c>
      <c r="E65" s="149">
        <v>1315</v>
      </c>
      <c r="F65" s="147"/>
      <c r="G65" s="147"/>
      <c r="H65" s="147"/>
      <c r="I65" s="147"/>
      <c r="J65" s="156">
        <v>1.0958333333333301</v>
      </c>
    </row>
    <row r="66" spans="1:10" ht="13.2" hidden="1" x14ac:dyDescent="0.25">
      <c r="A66" s="147">
        <v>272523</v>
      </c>
      <c r="B66" s="147" t="s">
        <v>238</v>
      </c>
      <c r="C66" s="149">
        <v>117706.46</v>
      </c>
      <c r="D66" s="150">
        <v>43063</v>
      </c>
      <c r="E66" s="149">
        <v>11770.646000000001</v>
      </c>
      <c r="F66" s="147"/>
      <c r="G66" s="147"/>
      <c r="H66" s="147"/>
      <c r="I66" s="147"/>
      <c r="J66" s="156">
        <v>9.8088716666666596</v>
      </c>
    </row>
    <row r="67" spans="1:10" ht="13.2" hidden="1" x14ac:dyDescent="0.25">
      <c r="A67" s="147">
        <v>240155</v>
      </c>
      <c r="B67" s="147" t="s">
        <v>239</v>
      </c>
      <c r="C67" s="149">
        <v>37613.69</v>
      </c>
      <c r="D67" s="150">
        <v>42156</v>
      </c>
      <c r="E67" s="149">
        <v>3761.3690000000001</v>
      </c>
      <c r="F67" s="147"/>
      <c r="G67" s="147"/>
      <c r="H67" s="147"/>
      <c r="I67" s="147"/>
      <c r="J67" s="156">
        <v>3.13447416666666</v>
      </c>
    </row>
    <row r="68" spans="1:10" ht="13.2" hidden="1" x14ac:dyDescent="0.25">
      <c r="A68" s="147">
        <v>344657</v>
      </c>
      <c r="B68" s="147" t="s">
        <v>240</v>
      </c>
      <c r="C68" s="149">
        <v>238922</v>
      </c>
      <c r="D68" s="150">
        <v>45409</v>
      </c>
      <c r="E68" s="149">
        <v>23892.2</v>
      </c>
      <c r="F68" s="147"/>
      <c r="G68" s="147"/>
      <c r="H68" s="147"/>
      <c r="I68" s="147"/>
      <c r="J68" s="156">
        <v>19.910166666666601</v>
      </c>
    </row>
    <row r="69" spans="1:10" ht="13.2" hidden="1" x14ac:dyDescent="0.25">
      <c r="A69" s="147">
        <v>346999</v>
      </c>
      <c r="B69" s="147" t="s">
        <v>241</v>
      </c>
      <c r="C69" s="149">
        <v>834852.55</v>
      </c>
      <c r="D69" s="150">
        <v>45499</v>
      </c>
      <c r="E69" s="149">
        <v>83485.255000000005</v>
      </c>
      <c r="F69" s="147"/>
      <c r="G69" s="147"/>
      <c r="H69" s="147"/>
      <c r="I69" s="147"/>
      <c r="J69" s="156">
        <v>69.571045833333301</v>
      </c>
    </row>
    <row r="70" spans="1:10" ht="13.2" hidden="1" x14ac:dyDescent="0.25">
      <c r="A70" s="147">
        <v>280658</v>
      </c>
      <c r="B70" s="147" t="s">
        <v>242</v>
      </c>
      <c r="C70" s="149">
        <v>684990</v>
      </c>
      <c r="D70" s="150">
        <v>43437</v>
      </c>
      <c r="E70" s="149">
        <v>68499</v>
      </c>
      <c r="F70" s="147"/>
      <c r="G70" s="147"/>
      <c r="H70" s="147"/>
      <c r="I70" s="147"/>
      <c r="J70" s="156">
        <v>57.082500000000003</v>
      </c>
    </row>
    <row r="71" spans="1:10" ht="13.2" hidden="1" x14ac:dyDescent="0.25">
      <c r="A71" s="147">
        <v>346939</v>
      </c>
      <c r="B71" s="147" t="s">
        <v>243</v>
      </c>
      <c r="C71" s="149">
        <v>27507.51</v>
      </c>
      <c r="D71" s="150">
        <v>45568</v>
      </c>
      <c r="E71" s="149">
        <v>2750.7509999999902</v>
      </c>
      <c r="F71" s="147"/>
      <c r="G71" s="147"/>
      <c r="H71" s="147"/>
      <c r="I71" s="147"/>
      <c r="J71" s="156">
        <v>2.2922924999999998</v>
      </c>
    </row>
    <row r="72" spans="1:10" ht="13.2" hidden="1" x14ac:dyDescent="0.25">
      <c r="A72" s="147">
        <v>345932</v>
      </c>
      <c r="B72" s="147" t="s">
        <v>244</v>
      </c>
      <c r="C72" s="149">
        <v>137860.91</v>
      </c>
      <c r="D72" s="150">
        <v>45173</v>
      </c>
      <c r="E72" s="149">
        <v>13786.091</v>
      </c>
      <c r="F72" s="147"/>
      <c r="G72" s="147"/>
      <c r="H72" s="147"/>
      <c r="I72" s="147"/>
      <c r="J72" s="156">
        <v>11.4884091666666</v>
      </c>
    </row>
    <row r="73" spans="1:10" ht="13.2" hidden="1" x14ac:dyDescent="0.25">
      <c r="A73" s="147">
        <v>345933</v>
      </c>
      <c r="B73" s="147" t="s">
        <v>244</v>
      </c>
      <c r="C73" s="149">
        <v>137860.91</v>
      </c>
      <c r="D73" s="150">
        <v>45173</v>
      </c>
      <c r="E73" s="149">
        <v>13786.091</v>
      </c>
      <c r="F73" s="147"/>
      <c r="G73" s="147"/>
      <c r="H73" s="147"/>
      <c r="I73" s="147"/>
      <c r="J73" s="156">
        <v>11.4884091666666</v>
      </c>
    </row>
    <row r="74" spans="1:10" ht="13.2" hidden="1" x14ac:dyDescent="0.25">
      <c r="A74" s="147">
        <v>345887</v>
      </c>
      <c r="B74" s="147" t="s">
        <v>245</v>
      </c>
      <c r="C74" s="149">
        <v>413800</v>
      </c>
      <c r="D74" s="150">
        <v>45499</v>
      </c>
      <c r="E74" s="149">
        <v>41380</v>
      </c>
      <c r="F74" s="147"/>
      <c r="G74" s="147"/>
      <c r="H74" s="147"/>
      <c r="I74" s="147"/>
      <c r="J74" s="156">
        <v>34.483333333333299</v>
      </c>
    </row>
    <row r="75" spans="1:10" ht="13.2" hidden="1" x14ac:dyDescent="0.25">
      <c r="A75" s="147">
        <v>276647</v>
      </c>
      <c r="B75" s="147" t="s">
        <v>246</v>
      </c>
      <c r="C75" s="149">
        <v>413306.1</v>
      </c>
      <c r="D75" s="150">
        <v>43196</v>
      </c>
      <c r="E75" s="149">
        <v>41330.61</v>
      </c>
      <c r="F75" s="147"/>
      <c r="G75" s="147"/>
      <c r="H75" s="147"/>
      <c r="I75" s="147"/>
      <c r="J75" s="156">
        <v>34.442174999999999</v>
      </c>
    </row>
    <row r="76" spans="1:10" ht="13.2" hidden="1" x14ac:dyDescent="0.25">
      <c r="A76" s="147">
        <v>287259</v>
      </c>
      <c r="B76" s="147" t="s">
        <v>247</v>
      </c>
      <c r="C76" s="149">
        <v>5862.39</v>
      </c>
      <c r="D76" s="150">
        <v>43595</v>
      </c>
      <c r="E76" s="149">
        <v>586.23900000000003</v>
      </c>
      <c r="F76" s="147"/>
      <c r="G76" s="147"/>
      <c r="H76" s="147"/>
      <c r="I76" s="147"/>
      <c r="J76" s="156">
        <v>0.48853249999999998</v>
      </c>
    </row>
    <row r="77" spans="1:10" ht="13.2" hidden="1" x14ac:dyDescent="0.25">
      <c r="A77" s="147">
        <v>348098</v>
      </c>
      <c r="B77" s="147" t="s">
        <v>248</v>
      </c>
      <c r="C77" s="149">
        <v>109296</v>
      </c>
      <c r="D77" s="150">
        <v>45600</v>
      </c>
      <c r="E77" s="149">
        <v>10929.6</v>
      </c>
      <c r="F77" s="147"/>
      <c r="G77" s="147"/>
      <c r="H77" s="147"/>
      <c r="I77" s="147"/>
      <c r="J77" s="156">
        <v>9.1080000000000005</v>
      </c>
    </row>
    <row r="78" spans="1:10" ht="13.2" hidden="1" x14ac:dyDescent="0.25">
      <c r="A78" s="147">
        <v>305372</v>
      </c>
      <c r="B78" s="147" t="s">
        <v>249</v>
      </c>
      <c r="C78" s="149">
        <v>5000</v>
      </c>
      <c r="D78" s="150">
        <v>44246</v>
      </c>
      <c r="E78" s="149">
        <v>500</v>
      </c>
      <c r="F78" s="147"/>
      <c r="G78" s="147"/>
      <c r="H78" s="147"/>
      <c r="I78" s="147"/>
      <c r="J78" s="156">
        <v>0.41666666666666602</v>
      </c>
    </row>
    <row r="79" spans="1:10" ht="13.2" hidden="1" x14ac:dyDescent="0.25">
      <c r="A79" s="147">
        <v>342691</v>
      </c>
      <c r="B79" s="147" t="s">
        <v>250</v>
      </c>
      <c r="C79" s="149">
        <v>6000</v>
      </c>
      <c r="D79" s="150">
        <v>45323</v>
      </c>
      <c r="E79" s="149">
        <v>600</v>
      </c>
      <c r="F79" s="147"/>
      <c r="G79" s="147"/>
      <c r="H79" s="147"/>
      <c r="I79" s="147"/>
      <c r="J79" s="156">
        <v>0.5</v>
      </c>
    </row>
    <row r="80" spans="1:10" ht="13.2" hidden="1" x14ac:dyDescent="0.25">
      <c r="A80" s="147">
        <v>247917</v>
      </c>
      <c r="B80" s="147" t="s">
        <v>251</v>
      </c>
      <c r="C80" s="149">
        <v>5800</v>
      </c>
      <c r="D80" s="150">
        <v>42313</v>
      </c>
      <c r="E80" s="149">
        <v>580</v>
      </c>
      <c r="F80" s="147"/>
      <c r="G80" s="147"/>
      <c r="H80" s="147"/>
      <c r="I80" s="147"/>
      <c r="J80" s="156">
        <v>0.483333333333333</v>
      </c>
    </row>
    <row r="81" spans="1:10" ht="13.2" hidden="1" x14ac:dyDescent="0.25">
      <c r="A81" s="147">
        <v>263957</v>
      </c>
      <c r="B81" s="147" t="s">
        <v>252</v>
      </c>
      <c r="C81" s="149">
        <v>19525.400000000001</v>
      </c>
      <c r="D81" s="150">
        <v>42395</v>
      </c>
      <c r="E81" s="149">
        <v>1952.54</v>
      </c>
      <c r="F81" s="147"/>
      <c r="G81" s="147"/>
      <c r="H81" s="147"/>
      <c r="I81" s="147"/>
      <c r="J81" s="156">
        <v>1.6271166666666601</v>
      </c>
    </row>
    <row r="82" spans="1:10" ht="13.2" hidden="1" x14ac:dyDescent="0.25">
      <c r="A82" s="147">
        <v>342240</v>
      </c>
      <c r="B82" s="147" t="s">
        <v>253</v>
      </c>
      <c r="C82" s="149">
        <v>6260</v>
      </c>
      <c r="D82" s="150">
        <v>45265</v>
      </c>
      <c r="E82" s="149">
        <v>626</v>
      </c>
      <c r="F82" s="147"/>
      <c r="G82" s="147"/>
      <c r="H82" s="147"/>
      <c r="I82" s="147"/>
      <c r="J82" s="156">
        <v>0.52166666666666595</v>
      </c>
    </row>
    <row r="83" spans="1:10" ht="13.2" hidden="1" x14ac:dyDescent="0.25">
      <c r="A83" s="147">
        <v>308860</v>
      </c>
      <c r="B83" s="147" t="s">
        <v>254</v>
      </c>
      <c r="C83" s="149">
        <v>36251.39</v>
      </c>
      <c r="D83" s="150">
        <v>44704</v>
      </c>
      <c r="E83" s="149">
        <v>3625.1390000000001</v>
      </c>
      <c r="F83" s="147"/>
      <c r="G83" s="147"/>
      <c r="H83" s="147"/>
      <c r="I83" s="147"/>
      <c r="J83" s="156">
        <v>3.0209491666666599</v>
      </c>
    </row>
    <row r="84" spans="1:10" ht="13.2" hidden="1" x14ac:dyDescent="0.25">
      <c r="A84" s="147">
        <v>340860</v>
      </c>
      <c r="B84" s="147" t="s">
        <v>255</v>
      </c>
      <c r="C84" s="149">
        <v>40296.61</v>
      </c>
      <c r="D84" s="150">
        <v>45145</v>
      </c>
      <c r="E84" s="149">
        <v>4029.6610000000001</v>
      </c>
      <c r="F84" s="147"/>
      <c r="G84" s="147"/>
      <c r="H84" s="147"/>
      <c r="I84" s="147"/>
      <c r="J84" s="156">
        <v>3.3580508333333299</v>
      </c>
    </row>
    <row r="85" spans="1:10" ht="13.2" hidden="1" x14ac:dyDescent="0.25">
      <c r="A85" s="147">
        <v>270993</v>
      </c>
      <c r="B85" s="147" t="s">
        <v>256</v>
      </c>
      <c r="C85" s="149">
        <v>490470</v>
      </c>
      <c r="D85" s="155">
        <v>43031</v>
      </c>
      <c r="E85" s="149">
        <v>49047</v>
      </c>
      <c r="F85" s="147"/>
      <c r="G85" s="147"/>
      <c r="H85" s="147"/>
      <c r="I85" s="147"/>
      <c r="J85" s="156">
        <v>40.872500000000002</v>
      </c>
    </row>
    <row r="86" spans="1:10" ht="13.2" hidden="1" x14ac:dyDescent="0.25">
      <c r="A86" s="147">
        <v>343847</v>
      </c>
      <c r="B86" s="147" t="s">
        <v>257</v>
      </c>
      <c r="C86" s="149">
        <v>14631.96</v>
      </c>
      <c r="D86" s="155">
        <v>45252</v>
      </c>
      <c r="E86" s="149">
        <v>1463.1959999999999</v>
      </c>
      <c r="F86" s="147"/>
      <c r="G86" s="147"/>
      <c r="H86" s="147"/>
      <c r="I86" s="147"/>
      <c r="J86" s="156">
        <v>1.21933</v>
      </c>
    </row>
    <row r="87" spans="1:10" ht="13.2" hidden="1" x14ac:dyDescent="0.25">
      <c r="A87" s="147">
        <v>252111</v>
      </c>
      <c r="B87" s="147" t="s">
        <v>258</v>
      </c>
      <c r="C87" s="149">
        <v>1069302.2</v>
      </c>
      <c r="D87" s="150">
        <v>42444</v>
      </c>
      <c r="E87" s="149">
        <v>106930.22</v>
      </c>
      <c r="F87" s="147"/>
      <c r="G87" s="147"/>
      <c r="H87" s="147"/>
      <c r="I87" s="147"/>
      <c r="J87" s="156">
        <v>89.108516666666603</v>
      </c>
    </row>
    <row r="88" spans="1:10" ht="13.2" hidden="1" x14ac:dyDescent="0.25">
      <c r="A88" s="147">
        <v>274268</v>
      </c>
      <c r="B88" s="147" t="s">
        <v>259</v>
      </c>
      <c r="C88" s="149">
        <v>188200</v>
      </c>
      <c r="D88" s="150">
        <v>43208</v>
      </c>
      <c r="E88" s="149">
        <v>18820</v>
      </c>
      <c r="F88" s="147"/>
      <c r="G88" s="147"/>
      <c r="H88" s="147"/>
      <c r="I88" s="147"/>
      <c r="J88" s="156">
        <v>15.6833333333333</v>
      </c>
    </row>
    <row r="89" spans="1:10" ht="13.2" hidden="1" x14ac:dyDescent="0.25">
      <c r="A89" s="147">
        <v>351090</v>
      </c>
      <c r="B89" s="147" t="s">
        <v>260</v>
      </c>
      <c r="C89" s="149">
        <v>195567.74</v>
      </c>
      <c r="D89" s="150">
        <v>45806</v>
      </c>
      <c r="E89" s="149">
        <v>19556.773999999899</v>
      </c>
      <c r="F89" s="147"/>
      <c r="G89" s="147"/>
      <c r="H89" s="147"/>
      <c r="I89" s="147"/>
      <c r="J89" s="156">
        <v>16.297311666666602</v>
      </c>
    </row>
    <row r="90" spans="1:10" ht="13.2" hidden="1" x14ac:dyDescent="0.25">
      <c r="A90" s="147">
        <v>351091</v>
      </c>
      <c r="B90" s="147" t="s">
        <v>260</v>
      </c>
      <c r="C90" s="149">
        <v>195567.77</v>
      </c>
      <c r="D90" s="150">
        <v>45806</v>
      </c>
      <c r="E90" s="149">
        <v>19556.776999999998</v>
      </c>
      <c r="F90" s="147"/>
      <c r="G90" s="147"/>
      <c r="H90" s="147"/>
      <c r="I90" s="147"/>
      <c r="J90" s="156">
        <v>16.297314166666599</v>
      </c>
    </row>
    <row r="91" spans="1:10" ht="13.2" hidden="1" x14ac:dyDescent="0.25">
      <c r="A91" s="147">
        <v>351092</v>
      </c>
      <c r="B91" s="147" t="s">
        <v>260</v>
      </c>
      <c r="C91" s="149">
        <v>195567.77</v>
      </c>
      <c r="D91" s="150">
        <v>45806</v>
      </c>
      <c r="E91" s="149">
        <v>19556.776999999998</v>
      </c>
      <c r="F91" s="147"/>
      <c r="G91" s="147"/>
      <c r="H91" s="147"/>
      <c r="I91" s="147"/>
      <c r="J91" s="156">
        <v>16.297314166666599</v>
      </c>
    </row>
    <row r="92" spans="1:10" ht="13.2" hidden="1" x14ac:dyDescent="0.25">
      <c r="A92" s="147">
        <v>351093</v>
      </c>
      <c r="B92" s="147" t="s">
        <v>260</v>
      </c>
      <c r="C92" s="149">
        <v>195567.77</v>
      </c>
      <c r="D92" s="150">
        <v>45806</v>
      </c>
      <c r="E92" s="149">
        <v>19556.776999999998</v>
      </c>
      <c r="F92" s="147"/>
      <c r="G92" s="147"/>
      <c r="H92" s="147"/>
      <c r="I92" s="147"/>
      <c r="J92" s="156">
        <v>16.297314166666599</v>
      </c>
    </row>
    <row r="93" spans="1:10" ht="13.2" hidden="1" x14ac:dyDescent="0.25">
      <c r="A93" s="147">
        <v>351094</v>
      </c>
      <c r="B93" s="147" t="s">
        <v>260</v>
      </c>
      <c r="C93" s="149">
        <v>195567.77</v>
      </c>
      <c r="D93" s="150">
        <v>45806</v>
      </c>
      <c r="E93" s="149">
        <v>19556.776999999998</v>
      </c>
      <c r="F93" s="147"/>
      <c r="G93" s="147"/>
      <c r="H93" s="147"/>
      <c r="I93" s="147"/>
      <c r="J93" s="156">
        <v>16.297314166666599</v>
      </c>
    </row>
    <row r="94" spans="1:10" ht="13.2" hidden="1" x14ac:dyDescent="0.25">
      <c r="A94" s="147">
        <v>351095</v>
      </c>
      <c r="B94" s="147" t="s">
        <v>260</v>
      </c>
      <c r="C94" s="149">
        <v>195567.77</v>
      </c>
      <c r="D94" s="150">
        <v>45806</v>
      </c>
      <c r="E94" s="149">
        <v>19556.776999999998</v>
      </c>
      <c r="F94" s="147"/>
      <c r="G94" s="147"/>
      <c r="H94" s="147"/>
      <c r="I94" s="147"/>
      <c r="J94" s="156">
        <v>16.297314166666599</v>
      </c>
    </row>
    <row r="95" spans="1:10" ht="13.2" hidden="1" x14ac:dyDescent="0.25">
      <c r="A95" s="147">
        <v>351096</v>
      </c>
      <c r="B95" s="147" t="s">
        <v>260</v>
      </c>
      <c r="C95" s="149">
        <v>195567.77</v>
      </c>
      <c r="D95" s="150">
        <v>45806</v>
      </c>
      <c r="E95" s="149">
        <v>19556.776999999998</v>
      </c>
      <c r="F95" s="147"/>
      <c r="G95" s="147"/>
      <c r="H95" s="147"/>
      <c r="I95" s="147"/>
      <c r="J95" s="156">
        <v>16.297314166666599</v>
      </c>
    </row>
    <row r="96" spans="1:10" ht="13.2" hidden="1" x14ac:dyDescent="0.25">
      <c r="A96" s="147">
        <v>350650</v>
      </c>
      <c r="B96" s="147" t="s">
        <v>261</v>
      </c>
      <c r="C96" s="149">
        <v>812108.01</v>
      </c>
      <c r="D96" s="155">
        <v>45645</v>
      </c>
      <c r="E96" s="149">
        <v>81210.801000000007</v>
      </c>
      <c r="F96" s="147"/>
      <c r="G96" s="147"/>
      <c r="H96" s="147"/>
      <c r="I96" s="147"/>
      <c r="J96" s="156">
        <v>67.675667500000003</v>
      </c>
    </row>
    <row r="97" spans="1:11" ht="13.2" hidden="1" x14ac:dyDescent="0.25">
      <c r="A97" s="147">
        <v>350649</v>
      </c>
      <c r="B97" s="147" t="s">
        <v>262</v>
      </c>
      <c r="C97" s="149">
        <v>285000</v>
      </c>
      <c r="D97" s="150">
        <v>45736</v>
      </c>
      <c r="E97" s="149">
        <v>28500</v>
      </c>
      <c r="F97" s="147"/>
      <c r="G97" s="147"/>
      <c r="H97" s="147"/>
      <c r="I97" s="147"/>
      <c r="J97" s="156">
        <v>23.75</v>
      </c>
    </row>
    <row r="98" spans="1:11" ht="13.2" x14ac:dyDescent="0.25">
      <c r="A98" s="147">
        <v>459</v>
      </c>
      <c r="B98" s="147" t="s">
        <v>276</v>
      </c>
      <c r="C98" s="149"/>
      <c r="D98" s="150"/>
      <c r="E98" s="149"/>
      <c r="F98" s="147"/>
      <c r="G98" s="147"/>
      <c r="H98" s="147"/>
      <c r="I98" s="147"/>
      <c r="J98" s="159">
        <v>25.65</v>
      </c>
    </row>
    <row r="99" spans="1:11" s="12" customFormat="1" ht="13.2" x14ac:dyDescent="0.25">
      <c r="A99" s="147"/>
      <c r="B99" s="147"/>
      <c r="C99" s="149"/>
      <c r="D99" s="150"/>
      <c r="E99" s="149"/>
      <c r="F99" s="147"/>
      <c r="G99" s="147"/>
      <c r="H99" s="147"/>
      <c r="I99" s="147"/>
      <c r="J99" s="156"/>
      <c r="K99" s="130"/>
    </row>
    <row r="100" spans="1:11" ht="13.2" x14ac:dyDescent="0.25">
      <c r="A100" s="147"/>
      <c r="B100" s="147"/>
      <c r="C100" s="149"/>
      <c r="D100" s="150"/>
      <c r="E100" s="149"/>
      <c r="F100" s="147"/>
      <c r="G100" s="147"/>
      <c r="H100" s="147"/>
      <c r="I100" s="147"/>
      <c r="J100" s="156"/>
    </row>
    <row r="101" spans="1:11" ht="13.2" x14ac:dyDescent="0.25">
      <c r="A101" s="147"/>
      <c r="B101" s="147"/>
      <c r="C101" s="149"/>
      <c r="D101" s="150"/>
      <c r="E101" s="149"/>
      <c r="F101" s="147"/>
      <c r="G101" s="147"/>
      <c r="H101" s="147"/>
      <c r="I101" s="147"/>
      <c r="J101" s="156"/>
    </row>
    <row r="102" spans="1:11" ht="13.2" x14ac:dyDescent="0.25">
      <c r="A102" s="147"/>
      <c r="B102" s="147"/>
      <c r="C102" s="149"/>
      <c r="D102" s="150"/>
      <c r="E102" s="149"/>
      <c r="F102" s="147"/>
      <c r="G102" s="147"/>
      <c r="H102" s="147"/>
      <c r="I102" s="147"/>
      <c r="J102" s="156"/>
    </row>
    <row r="103" spans="1:11" ht="13.2" x14ac:dyDescent="0.25">
      <c r="A103" s="147"/>
      <c r="B103" s="147"/>
      <c r="C103" s="149"/>
      <c r="D103" s="150"/>
      <c r="E103" s="149"/>
      <c r="F103" s="147"/>
      <c r="G103" s="147"/>
      <c r="H103" s="147"/>
      <c r="I103" s="147"/>
      <c r="J103" s="156"/>
    </row>
    <row r="104" spans="1:11" ht="13.2" x14ac:dyDescent="0.25">
      <c r="A104" s="147"/>
      <c r="B104" s="147"/>
      <c r="C104" s="149"/>
      <c r="D104" s="150"/>
      <c r="E104" s="149"/>
      <c r="F104" s="147"/>
      <c r="G104" s="147"/>
      <c r="H104" s="147"/>
      <c r="I104" s="147"/>
      <c r="J104" s="156"/>
    </row>
    <row r="105" spans="1:11" ht="13.2" x14ac:dyDescent="0.25">
      <c r="A105" s="147"/>
      <c r="B105" s="147"/>
      <c r="C105" s="149"/>
      <c r="D105" s="150"/>
      <c r="E105" s="149"/>
      <c r="F105" s="147"/>
      <c r="G105" s="147"/>
      <c r="H105" s="147"/>
      <c r="I105" s="147"/>
      <c r="J105" s="156"/>
    </row>
    <row r="106" spans="1:11" ht="13.2" x14ac:dyDescent="0.25">
      <c r="A106" s="147"/>
      <c r="B106" s="147"/>
      <c r="C106" s="149"/>
      <c r="D106" s="150"/>
      <c r="E106" s="149"/>
      <c r="F106" s="147"/>
      <c r="G106" s="147"/>
      <c r="H106" s="147"/>
      <c r="I106" s="147"/>
      <c r="J106" s="156"/>
    </row>
    <row r="107" spans="1:11" ht="13.2" x14ac:dyDescent="0.25">
      <c r="A107" s="147"/>
      <c r="B107" s="147"/>
      <c r="C107" s="149"/>
      <c r="D107" s="150"/>
      <c r="E107" s="149"/>
      <c r="F107" s="147"/>
      <c r="G107" s="147"/>
      <c r="H107" s="147"/>
      <c r="I107" s="147"/>
      <c r="J107" s="156"/>
    </row>
    <row r="108" spans="1:11" ht="13.2" x14ac:dyDescent="0.25">
      <c r="A108" s="147"/>
      <c r="B108" s="147"/>
      <c r="C108" s="149"/>
      <c r="D108" s="150"/>
      <c r="E108" s="149"/>
      <c r="F108" s="147"/>
      <c r="G108" s="147"/>
      <c r="H108" s="147"/>
      <c r="I108" s="147"/>
      <c r="J108" s="156"/>
    </row>
    <row r="109" spans="1:11" ht="13.2" x14ac:dyDescent="0.25">
      <c r="A109" s="147"/>
      <c r="B109" s="147"/>
      <c r="C109" s="149"/>
      <c r="D109" s="150"/>
      <c r="E109" s="149"/>
      <c r="F109" s="147"/>
      <c r="G109" s="147"/>
      <c r="H109" s="147"/>
      <c r="I109" s="147"/>
      <c r="J109" s="156"/>
    </row>
    <row r="110" spans="1:11" ht="13.2" x14ac:dyDescent="0.25">
      <c r="A110" s="147"/>
      <c r="B110" s="147"/>
      <c r="C110" s="149"/>
      <c r="D110" s="150"/>
      <c r="E110" s="149"/>
      <c r="F110" s="147"/>
      <c r="G110" s="147"/>
      <c r="H110" s="147"/>
      <c r="I110" s="147"/>
      <c r="J110" s="156"/>
    </row>
    <row r="111" spans="1:11" ht="13.2" x14ac:dyDescent="0.25">
      <c r="A111" s="147"/>
      <c r="B111" s="147"/>
      <c r="C111" s="149"/>
      <c r="D111" s="150"/>
      <c r="E111" s="149"/>
      <c r="F111" s="147"/>
      <c r="G111" s="147"/>
      <c r="H111" s="147"/>
      <c r="I111" s="147"/>
      <c r="J111" s="156"/>
    </row>
    <row r="112" spans="1:11" ht="13.2" x14ac:dyDescent="0.25">
      <c r="A112" s="147"/>
      <c r="B112" s="147"/>
      <c r="C112" s="149"/>
      <c r="D112" s="150"/>
      <c r="E112" s="149"/>
      <c r="F112" s="147"/>
      <c r="G112" s="147"/>
      <c r="H112" s="147"/>
      <c r="I112" s="147"/>
      <c r="J112" s="156"/>
    </row>
    <row r="113" spans="1:10" ht="13.2" x14ac:dyDescent="0.25">
      <c r="A113" s="147"/>
      <c r="B113" s="147"/>
      <c r="C113" s="149"/>
      <c r="D113" s="150"/>
      <c r="E113" s="149"/>
      <c r="F113" s="147"/>
      <c r="G113" s="147"/>
      <c r="H113" s="147"/>
      <c r="I113" s="147"/>
      <c r="J113" s="156"/>
    </row>
    <row r="114" spans="1:10" ht="13.2" x14ac:dyDescent="0.25">
      <c r="A114" s="147"/>
      <c r="B114" s="147"/>
      <c r="C114" s="149"/>
      <c r="D114" s="150"/>
      <c r="E114" s="149"/>
      <c r="F114" s="147"/>
      <c r="G114" s="147"/>
      <c r="H114" s="147"/>
      <c r="I114" s="147"/>
      <c r="J114" s="156"/>
    </row>
    <row r="115" spans="1:10" ht="13.2" x14ac:dyDescent="0.25">
      <c r="A115" s="147"/>
      <c r="B115" s="147"/>
      <c r="C115" s="149"/>
      <c r="D115" s="150"/>
      <c r="E115" s="149"/>
      <c r="F115" s="147"/>
      <c r="G115" s="147"/>
      <c r="H115" s="147"/>
      <c r="I115" s="147"/>
      <c r="J115" s="156"/>
    </row>
    <row r="116" spans="1:10" ht="13.2" x14ac:dyDescent="0.25">
      <c r="A116" s="147"/>
      <c r="B116" s="147"/>
      <c r="C116" s="149"/>
      <c r="D116" s="150"/>
      <c r="E116" s="149"/>
      <c r="F116" s="147"/>
      <c r="G116" s="147"/>
      <c r="H116" s="147"/>
      <c r="I116" s="147"/>
      <c r="J116" s="156"/>
    </row>
    <row r="117" spans="1:10" ht="13.2" x14ac:dyDescent="0.25">
      <c r="A117" s="147"/>
      <c r="B117" s="147"/>
      <c r="C117" s="149"/>
      <c r="D117" s="150"/>
      <c r="E117" s="149"/>
      <c r="F117" s="147"/>
      <c r="G117" s="147"/>
      <c r="H117" s="147"/>
      <c r="I117" s="147"/>
      <c r="J117" s="156"/>
    </row>
    <row r="118" spans="1:10" ht="13.2" x14ac:dyDescent="0.25">
      <c r="A118" s="147"/>
      <c r="B118" s="147"/>
      <c r="C118" s="149"/>
      <c r="D118" s="150"/>
      <c r="E118" s="149"/>
      <c r="F118" s="147"/>
      <c r="G118" s="147"/>
      <c r="H118" s="147"/>
      <c r="I118" s="147"/>
      <c r="J118" s="156"/>
    </row>
    <row r="119" spans="1:10" ht="13.2" x14ac:dyDescent="0.25">
      <c r="A119" s="147"/>
      <c r="B119" s="147"/>
      <c r="C119" s="149"/>
      <c r="D119" s="150"/>
      <c r="E119" s="149"/>
      <c r="F119" s="147"/>
      <c r="G119" s="147"/>
      <c r="H119" s="147"/>
      <c r="I119" s="147"/>
      <c r="J119" s="156"/>
    </row>
    <row r="120" spans="1:10" ht="13.2" x14ac:dyDescent="0.25">
      <c r="A120" s="147"/>
      <c r="B120" s="147"/>
      <c r="C120" s="149"/>
      <c r="D120" s="150"/>
      <c r="E120" s="149"/>
      <c r="F120" s="147"/>
      <c r="G120" s="147"/>
      <c r="H120" s="147"/>
      <c r="I120" s="147"/>
      <c r="J120" s="156"/>
    </row>
    <row r="121" spans="1:10" ht="13.2" x14ac:dyDescent="0.25">
      <c r="A121" s="147"/>
      <c r="B121" s="147"/>
      <c r="C121" s="149"/>
      <c r="D121" s="150"/>
      <c r="E121" s="149"/>
      <c r="F121" s="147"/>
      <c r="G121" s="147"/>
      <c r="H121" s="147"/>
      <c r="I121" s="147"/>
      <c r="J121" s="156"/>
    </row>
    <row r="122" spans="1:10" ht="13.2" x14ac:dyDescent="0.25">
      <c r="A122" s="147"/>
      <c r="B122" s="147"/>
      <c r="C122" s="149"/>
      <c r="D122" s="150"/>
      <c r="E122" s="149"/>
      <c r="F122" s="147"/>
      <c r="G122" s="147"/>
      <c r="H122" s="147"/>
      <c r="I122" s="147"/>
      <c r="J122" s="156"/>
    </row>
    <row r="123" spans="1:10" ht="13.2" x14ac:dyDescent="0.25">
      <c r="A123" s="147"/>
      <c r="B123" s="147"/>
      <c r="C123" s="149"/>
      <c r="D123" s="150"/>
      <c r="E123" s="149"/>
      <c r="F123" s="147"/>
      <c r="G123" s="147"/>
      <c r="H123" s="147"/>
      <c r="I123" s="147"/>
      <c r="J123" s="156"/>
    </row>
    <row r="124" spans="1:10" ht="13.2" x14ac:dyDescent="0.25">
      <c r="A124" s="147"/>
      <c r="B124" s="147"/>
      <c r="C124" s="149"/>
      <c r="D124" s="150"/>
      <c r="E124" s="149"/>
      <c r="F124" s="147"/>
      <c r="G124" s="147"/>
      <c r="H124" s="147"/>
      <c r="I124" s="147"/>
      <c r="J124" s="156"/>
    </row>
    <row r="125" spans="1:10" ht="13.2" x14ac:dyDescent="0.25">
      <c r="A125" s="147"/>
      <c r="B125" s="147"/>
      <c r="C125" s="149"/>
      <c r="D125" s="150"/>
      <c r="E125" s="149"/>
      <c r="F125" s="147"/>
      <c r="G125" s="147"/>
      <c r="H125" s="147"/>
      <c r="I125" s="147"/>
      <c r="J125" s="156"/>
    </row>
    <row r="126" spans="1:10" ht="13.2" x14ac:dyDescent="0.25">
      <c r="A126" s="147"/>
      <c r="B126" s="147"/>
      <c r="C126" s="149"/>
      <c r="D126" s="150"/>
      <c r="E126" s="149"/>
      <c r="F126" s="147"/>
      <c r="G126" s="147"/>
      <c r="H126" s="147"/>
      <c r="I126" s="147"/>
      <c r="J126" s="156"/>
    </row>
    <row r="127" spans="1:10" ht="13.2" x14ac:dyDescent="0.25">
      <c r="A127" s="147"/>
      <c r="B127" s="147"/>
      <c r="C127" s="149"/>
      <c r="D127" s="150"/>
      <c r="E127" s="149"/>
      <c r="F127" s="147"/>
      <c r="G127" s="147"/>
      <c r="H127" s="147"/>
      <c r="I127" s="147"/>
      <c r="J127" s="156"/>
    </row>
    <row r="128" spans="1:10" ht="13.2" x14ac:dyDescent="0.25">
      <c r="A128" s="147"/>
      <c r="B128" s="147"/>
      <c r="C128" s="149"/>
      <c r="D128" s="150"/>
      <c r="E128" s="149"/>
      <c r="F128" s="147"/>
      <c r="G128" s="147"/>
      <c r="H128" s="147"/>
      <c r="I128" s="147"/>
      <c r="J128" s="156"/>
    </row>
    <row r="129" spans="1:10" ht="13.2" x14ac:dyDescent="0.25">
      <c r="A129" s="147"/>
      <c r="B129" s="147"/>
      <c r="C129" s="149"/>
      <c r="D129" s="150"/>
      <c r="E129" s="149"/>
      <c r="F129" s="147"/>
      <c r="G129" s="147"/>
      <c r="H129" s="147"/>
      <c r="I129" s="147"/>
      <c r="J129" s="156"/>
    </row>
    <row r="130" spans="1:10" ht="13.2" x14ac:dyDescent="0.25">
      <c r="A130" s="147"/>
      <c r="B130" s="147"/>
      <c r="C130" s="149"/>
      <c r="D130" s="150"/>
      <c r="E130" s="149"/>
      <c r="F130" s="147"/>
      <c r="G130" s="147"/>
      <c r="H130" s="147"/>
      <c r="I130" s="147"/>
      <c r="J130" s="156"/>
    </row>
    <row r="131" spans="1:10" ht="13.2" x14ac:dyDescent="0.25">
      <c r="A131" s="147"/>
      <c r="B131" s="147"/>
      <c r="C131" s="149"/>
      <c r="D131" s="150"/>
      <c r="E131" s="149"/>
      <c r="F131" s="147"/>
      <c r="G131" s="147"/>
      <c r="H131" s="147"/>
      <c r="I131" s="147"/>
      <c r="J131" s="156"/>
    </row>
    <row r="132" spans="1:10" ht="13.2" x14ac:dyDescent="0.25">
      <c r="A132" s="147"/>
      <c r="B132" s="147"/>
      <c r="C132" s="149"/>
      <c r="D132" s="150"/>
      <c r="E132" s="149"/>
      <c r="F132" s="147"/>
      <c r="G132" s="147"/>
      <c r="H132" s="147"/>
      <c r="I132" s="147"/>
      <c r="J132" s="156"/>
    </row>
    <row r="133" spans="1:10" ht="13.2" x14ac:dyDescent="0.25">
      <c r="A133" s="147"/>
      <c r="B133" s="147"/>
      <c r="C133" s="149"/>
      <c r="D133" s="150"/>
      <c r="E133" s="149"/>
      <c r="F133" s="147"/>
      <c r="G133" s="147"/>
      <c r="H133" s="147"/>
      <c r="I133" s="147"/>
      <c r="J133" s="156"/>
    </row>
    <row r="134" spans="1:10" ht="13.2" x14ac:dyDescent="0.25">
      <c r="A134" s="147"/>
      <c r="B134" s="147"/>
      <c r="C134" s="149"/>
      <c r="D134" s="150"/>
      <c r="E134" s="149"/>
      <c r="F134" s="147"/>
      <c r="G134" s="147"/>
      <c r="H134" s="147"/>
      <c r="I134" s="147"/>
      <c r="J134" s="156"/>
    </row>
    <row r="135" spans="1:10" ht="13.2" x14ac:dyDescent="0.25">
      <c r="A135" s="147"/>
      <c r="B135" s="147"/>
      <c r="C135" s="149"/>
      <c r="D135" s="150"/>
      <c r="E135" s="149"/>
      <c r="F135" s="147"/>
      <c r="G135" s="147"/>
      <c r="H135" s="147"/>
      <c r="I135" s="147"/>
      <c r="J135" s="156"/>
    </row>
    <row r="136" spans="1:10" ht="13.2" x14ac:dyDescent="0.25">
      <c r="A136" s="147"/>
      <c r="B136" s="147"/>
      <c r="C136" s="149"/>
      <c r="D136" s="150"/>
      <c r="E136" s="149"/>
      <c r="F136" s="147"/>
      <c r="G136" s="147"/>
      <c r="H136" s="147"/>
      <c r="I136" s="147"/>
      <c r="J136" s="156"/>
    </row>
    <row r="137" spans="1:10" ht="13.2" x14ac:dyDescent="0.25">
      <c r="A137" s="147"/>
      <c r="B137" s="147"/>
      <c r="C137" s="149"/>
      <c r="D137" s="150"/>
      <c r="E137" s="149"/>
      <c r="F137" s="147"/>
      <c r="G137" s="147"/>
      <c r="H137" s="147"/>
      <c r="I137" s="147"/>
      <c r="J137" s="156"/>
    </row>
    <row r="138" spans="1:10" ht="13.2" x14ac:dyDescent="0.25">
      <c r="A138" s="147"/>
      <c r="B138" s="147"/>
      <c r="C138" s="149"/>
      <c r="D138" s="150"/>
      <c r="E138" s="149"/>
      <c r="F138" s="147"/>
      <c r="G138" s="147"/>
      <c r="H138" s="147"/>
      <c r="I138" s="147"/>
      <c r="J138" s="156"/>
    </row>
    <row r="139" spans="1:10" ht="13.2" x14ac:dyDescent="0.25">
      <c r="A139" s="147"/>
      <c r="B139" s="147"/>
      <c r="C139" s="149"/>
      <c r="D139" s="150"/>
      <c r="E139" s="149"/>
      <c r="F139" s="147"/>
      <c r="G139" s="147"/>
      <c r="H139" s="147"/>
      <c r="I139" s="147"/>
      <c r="J139" s="156"/>
    </row>
    <row r="140" spans="1:10" ht="13.2" x14ac:dyDescent="0.25">
      <c r="A140" s="147"/>
      <c r="B140" s="147"/>
      <c r="C140" s="149"/>
      <c r="D140" s="150"/>
      <c r="E140" s="149"/>
      <c r="F140" s="147"/>
      <c r="G140" s="147"/>
      <c r="H140" s="147"/>
      <c r="I140" s="147"/>
      <c r="J140" s="156"/>
    </row>
    <row r="141" spans="1:10" ht="13.2" x14ac:dyDescent="0.25">
      <c r="A141" s="147"/>
      <c r="B141" s="147"/>
      <c r="C141" s="149"/>
      <c r="D141" s="150"/>
      <c r="E141" s="149"/>
      <c r="F141" s="147"/>
      <c r="G141" s="147"/>
      <c r="H141" s="147"/>
      <c r="I141" s="147"/>
      <c r="J141" s="156"/>
    </row>
    <row r="142" spans="1:10" ht="13.2" x14ac:dyDescent="0.25">
      <c r="A142" s="147"/>
      <c r="B142" s="147"/>
      <c r="C142" s="149"/>
      <c r="D142" s="150"/>
      <c r="E142" s="149"/>
      <c r="F142" s="147"/>
      <c r="G142" s="147"/>
      <c r="H142" s="147"/>
      <c r="I142" s="147"/>
      <c r="J142" s="156"/>
    </row>
    <row r="143" spans="1:10" ht="13.2" hidden="1" x14ac:dyDescent="0.25">
      <c r="A143" s="147"/>
      <c r="B143" s="147"/>
      <c r="C143" s="147"/>
      <c r="D143" s="147"/>
      <c r="E143" s="147"/>
      <c r="F143" s="147"/>
      <c r="G143" s="147"/>
      <c r="H143" s="147"/>
      <c r="I143" s="147"/>
      <c r="J143" s="156"/>
    </row>
    <row r="144" spans="1:10" ht="13.2" hidden="1" x14ac:dyDescent="0.25">
      <c r="A144" s="147"/>
      <c r="B144" s="147"/>
      <c r="C144" s="147"/>
      <c r="D144" s="147"/>
      <c r="E144" s="147"/>
      <c r="F144" s="147"/>
      <c r="G144" s="147"/>
      <c r="H144" s="147"/>
      <c r="I144" s="147"/>
      <c r="J144" s="156"/>
    </row>
    <row r="145" spans="1:10" ht="13.2" hidden="1" x14ac:dyDescent="0.25">
      <c r="A145" s="147"/>
      <c r="B145" s="147"/>
      <c r="C145" s="147"/>
      <c r="D145" s="147"/>
      <c r="E145" s="147"/>
      <c r="F145" s="147"/>
      <c r="G145" s="147"/>
      <c r="H145" s="147"/>
      <c r="I145" s="147"/>
      <c r="J145" s="156"/>
    </row>
    <row r="146" spans="1:10" ht="13.2" hidden="1" x14ac:dyDescent="0.25">
      <c r="A146" s="147"/>
      <c r="B146" s="147"/>
      <c r="C146" s="147"/>
      <c r="D146" s="147"/>
      <c r="E146" s="147"/>
      <c r="F146" s="147"/>
      <c r="G146" s="147"/>
      <c r="H146" s="147"/>
      <c r="I146" s="147"/>
      <c r="J146" s="156"/>
    </row>
    <row r="147" spans="1:10" ht="13.2" hidden="1" x14ac:dyDescent="0.25">
      <c r="A147" s="147"/>
      <c r="B147" s="147"/>
      <c r="C147" s="147"/>
      <c r="D147" s="147"/>
      <c r="E147" s="147"/>
      <c r="F147" s="147"/>
      <c r="G147" s="147"/>
      <c r="H147" s="147"/>
      <c r="I147" s="147"/>
      <c r="J147" s="156"/>
    </row>
    <row r="148" spans="1:10" ht="13.2" hidden="1" x14ac:dyDescent="0.25">
      <c r="A148" s="147"/>
      <c r="B148" s="147"/>
      <c r="C148" s="147"/>
      <c r="D148" s="147"/>
      <c r="E148" s="147"/>
      <c r="F148" s="147"/>
      <c r="G148" s="147"/>
      <c r="H148" s="147"/>
      <c r="I148" s="147"/>
      <c r="J148" s="156"/>
    </row>
    <row r="149" spans="1:10" ht="13.2" hidden="1" x14ac:dyDescent="0.25">
      <c r="A149" s="147"/>
      <c r="B149" s="147"/>
      <c r="C149" s="147"/>
      <c r="D149" s="147"/>
      <c r="E149" s="147"/>
      <c r="F149" s="147"/>
      <c r="G149" s="147"/>
      <c r="H149" s="147"/>
      <c r="I149" s="147"/>
      <c r="J149" s="156"/>
    </row>
    <row r="150" spans="1:10" ht="13.2" hidden="1" x14ac:dyDescent="0.25">
      <c r="A150" s="147"/>
      <c r="B150" s="147"/>
      <c r="C150" s="147"/>
      <c r="D150" s="147"/>
      <c r="E150" s="147"/>
      <c r="F150" s="147"/>
      <c r="G150" s="147"/>
      <c r="H150" s="147"/>
      <c r="I150" s="147"/>
      <c r="J150" s="156"/>
    </row>
    <row r="151" spans="1:10" ht="13.2" hidden="1" x14ac:dyDescent="0.25">
      <c r="A151" s="147"/>
      <c r="B151" s="147"/>
      <c r="C151" s="147"/>
      <c r="D151" s="147"/>
      <c r="E151" s="147"/>
      <c r="F151" s="147"/>
      <c r="G151" s="147"/>
      <c r="H151" s="147"/>
      <c r="I151" s="147"/>
      <c r="J151" s="156"/>
    </row>
    <row r="152" spans="1:10" ht="13.2" hidden="1" x14ac:dyDescent="0.25">
      <c r="A152" s="147"/>
      <c r="B152" s="147"/>
      <c r="C152" s="147"/>
      <c r="D152" s="147"/>
      <c r="E152" s="147"/>
      <c r="F152" s="147"/>
      <c r="G152" s="147"/>
      <c r="H152" s="147"/>
      <c r="I152" s="147"/>
      <c r="J152" s="156"/>
    </row>
    <row r="153" spans="1:10" ht="13.2" hidden="1" x14ac:dyDescent="0.25">
      <c r="A153" s="147"/>
      <c r="B153" s="147"/>
      <c r="C153" s="147"/>
      <c r="D153" s="147"/>
      <c r="E153" s="147"/>
      <c r="F153" s="147"/>
      <c r="G153" s="147"/>
      <c r="H153" s="147"/>
      <c r="I153" s="147"/>
      <c r="J153" s="156"/>
    </row>
    <row r="154" spans="1:10" ht="13.2" hidden="1" x14ac:dyDescent="0.25">
      <c r="A154" s="147"/>
      <c r="B154" s="147"/>
      <c r="C154" s="147"/>
      <c r="D154" s="147"/>
      <c r="E154" s="147"/>
      <c r="F154" s="147"/>
      <c r="G154" s="147"/>
      <c r="H154" s="147"/>
      <c r="I154" s="147"/>
      <c r="J154" s="156"/>
    </row>
    <row r="155" spans="1:10" ht="13.2" hidden="1" x14ac:dyDescent="0.25">
      <c r="A155" s="147"/>
      <c r="B155" s="147"/>
      <c r="C155" s="147"/>
      <c r="D155" s="147"/>
      <c r="E155" s="147"/>
      <c r="F155" s="147"/>
      <c r="G155" s="147"/>
      <c r="H155" s="147"/>
      <c r="I155" s="147"/>
      <c r="J155" s="156"/>
    </row>
    <row r="156" spans="1:10" ht="13.2" hidden="1" x14ac:dyDescent="0.25">
      <c r="A156" s="147"/>
      <c r="B156" s="147"/>
      <c r="C156" s="147"/>
      <c r="D156" s="147"/>
      <c r="E156" s="147"/>
      <c r="F156" s="147"/>
      <c r="G156" s="147"/>
      <c r="H156" s="147"/>
      <c r="I156" s="147"/>
      <c r="J156" s="156"/>
    </row>
    <row r="157" spans="1:10" ht="13.2" hidden="1" x14ac:dyDescent="0.25">
      <c r="A157" s="147"/>
      <c r="B157" s="147"/>
      <c r="C157" s="147"/>
      <c r="D157" s="147"/>
      <c r="E157" s="147"/>
      <c r="F157" s="147"/>
      <c r="G157" s="147"/>
      <c r="H157" s="147"/>
      <c r="I157" s="147"/>
      <c r="J157" s="156"/>
    </row>
    <row r="158" spans="1:10" ht="13.2" hidden="1" x14ac:dyDescent="0.25">
      <c r="A158" s="147"/>
      <c r="B158" s="147"/>
      <c r="C158" s="147"/>
      <c r="D158" s="147"/>
      <c r="E158" s="147"/>
      <c r="F158" s="147"/>
      <c r="G158" s="147"/>
      <c r="H158" s="147"/>
      <c r="I158" s="147"/>
      <c r="J158" s="156"/>
    </row>
    <row r="159" spans="1:10" ht="13.2" hidden="1" x14ac:dyDescent="0.25">
      <c r="A159" s="147"/>
      <c r="B159" s="147"/>
      <c r="C159" s="147"/>
      <c r="D159" s="147"/>
      <c r="E159" s="147"/>
      <c r="F159" s="147"/>
      <c r="G159" s="147"/>
      <c r="H159" s="147"/>
      <c r="I159" s="147"/>
      <c r="J159" s="156"/>
    </row>
    <row r="160" spans="1:10" ht="13.2" hidden="1" x14ac:dyDescent="0.25">
      <c r="A160" s="147"/>
      <c r="B160" s="147"/>
      <c r="C160" s="147"/>
      <c r="D160" s="147"/>
      <c r="E160" s="147"/>
      <c r="F160" s="147"/>
      <c r="G160" s="147"/>
      <c r="H160" s="147"/>
      <c r="I160" s="147"/>
      <c r="J160" s="156"/>
    </row>
    <row r="161" spans="1:10" ht="13.2" hidden="1" x14ac:dyDescent="0.25">
      <c r="A161" s="147"/>
      <c r="B161" s="147"/>
      <c r="C161" s="147"/>
      <c r="D161" s="147"/>
      <c r="E161" s="147"/>
      <c r="F161" s="147"/>
      <c r="G161" s="147"/>
      <c r="H161" s="147"/>
      <c r="I161" s="147"/>
      <c r="J161" s="156"/>
    </row>
    <row r="162" spans="1:10" ht="13.2" hidden="1" x14ac:dyDescent="0.25">
      <c r="A162" s="147"/>
      <c r="B162" s="147"/>
      <c r="C162" s="147"/>
      <c r="D162" s="147"/>
      <c r="E162" s="147"/>
      <c r="F162" s="147"/>
      <c r="G162" s="147"/>
      <c r="H162" s="147"/>
      <c r="I162" s="147"/>
      <c r="J162" s="156"/>
    </row>
    <row r="163" spans="1:10" ht="13.2" hidden="1" x14ac:dyDescent="0.25">
      <c r="A163" s="147"/>
      <c r="B163" s="147"/>
      <c r="C163" s="147"/>
      <c r="D163" s="147"/>
      <c r="E163" s="147"/>
      <c r="F163" s="147"/>
      <c r="G163" s="147"/>
      <c r="H163" s="147"/>
      <c r="I163" s="147"/>
      <c r="J163" s="156"/>
    </row>
    <row r="164" spans="1:10" ht="13.2" hidden="1" x14ac:dyDescent="0.25">
      <c r="A164" s="147"/>
      <c r="B164" s="147"/>
      <c r="C164" s="147"/>
      <c r="D164" s="147"/>
      <c r="E164" s="147"/>
      <c r="F164" s="147"/>
      <c r="G164" s="147"/>
      <c r="H164" s="147"/>
      <c r="I164" s="147"/>
      <c r="J164" s="156"/>
    </row>
    <row r="165" spans="1:10" ht="13.2" hidden="1" x14ac:dyDescent="0.25">
      <c r="A165" s="147"/>
      <c r="B165" s="147"/>
      <c r="C165" s="147"/>
      <c r="D165" s="147"/>
      <c r="E165" s="147"/>
      <c r="F165" s="147"/>
      <c r="G165" s="147"/>
      <c r="H165" s="147"/>
      <c r="I165" s="147"/>
      <c r="J165" s="156"/>
    </row>
    <row r="166" spans="1:10" ht="13.2" hidden="1" x14ac:dyDescent="0.25">
      <c r="A166" s="147"/>
      <c r="B166" s="147"/>
      <c r="C166" s="147"/>
      <c r="D166" s="147"/>
      <c r="E166" s="147"/>
      <c r="F166" s="147"/>
      <c r="G166" s="147"/>
      <c r="H166" s="147"/>
      <c r="I166" s="147"/>
      <c r="J166" s="156"/>
    </row>
    <row r="167" spans="1:10" ht="13.2" hidden="1" x14ac:dyDescent="0.25">
      <c r="A167" s="147"/>
      <c r="B167" s="147"/>
      <c r="C167" s="147"/>
      <c r="D167" s="147"/>
      <c r="E167" s="147"/>
      <c r="F167" s="147"/>
      <c r="G167" s="147"/>
      <c r="H167" s="147"/>
      <c r="I167" s="147"/>
      <c r="J167" s="156"/>
    </row>
    <row r="168" spans="1:10" ht="13.2" hidden="1" x14ac:dyDescent="0.25">
      <c r="A168" s="147"/>
      <c r="B168" s="147"/>
      <c r="C168" s="147"/>
      <c r="D168" s="147"/>
      <c r="E168" s="147"/>
      <c r="F168" s="147"/>
      <c r="G168" s="147"/>
      <c r="H168" s="147"/>
      <c r="I168" s="147"/>
      <c r="J168" s="156"/>
    </row>
    <row r="169" spans="1:10" ht="13.2" hidden="1" x14ac:dyDescent="0.25">
      <c r="A169" s="147"/>
      <c r="B169" s="147"/>
      <c r="C169" s="147"/>
      <c r="D169" s="147"/>
      <c r="E169" s="147"/>
      <c r="F169" s="147"/>
      <c r="G169" s="147"/>
      <c r="H169" s="147"/>
      <c r="I169" s="147"/>
      <c r="J169" s="156"/>
    </row>
    <row r="170" spans="1:10" ht="13.2" hidden="1" x14ac:dyDescent="0.25">
      <c r="A170" s="147"/>
      <c r="B170" s="147"/>
      <c r="C170" s="147"/>
      <c r="D170" s="147"/>
      <c r="E170" s="147"/>
      <c r="F170" s="147"/>
      <c r="G170" s="147"/>
      <c r="H170" s="147"/>
      <c r="I170" s="147"/>
      <c r="J170" s="156"/>
    </row>
    <row r="171" spans="1:10" ht="13.2" hidden="1" x14ac:dyDescent="0.25">
      <c r="A171" s="147"/>
      <c r="B171" s="147"/>
      <c r="C171" s="147"/>
      <c r="D171" s="147"/>
      <c r="E171" s="147"/>
      <c r="F171" s="147"/>
      <c r="G171" s="147"/>
      <c r="H171" s="147"/>
      <c r="I171" s="147"/>
      <c r="J171" s="156"/>
    </row>
    <row r="172" spans="1:10" ht="13.2" hidden="1" x14ac:dyDescent="0.25">
      <c r="A172" s="147"/>
      <c r="B172" s="147"/>
      <c r="C172" s="147"/>
      <c r="D172" s="147"/>
      <c r="E172" s="147"/>
      <c r="F172" s="147"/>
      <c r="G172" s="147"/>
      <c r="H172" s="147"/>
      <c r="I172" s="147"/>
      <c r="J172" s="156"/>
    </row>
    <row r="173" spans="1:10" ht="13.2" hidden="1" x14ac:dyDescent="0.25">
      <c r="A173" s="147"/>
      <c r="B173" s="147"/>
      <c r="C173" s="147"/>
      <c r="D173" s="147"/>
      <c r="E173" s="147"/>
      <c r="F173" s="147"/>
      <c r="G173" s="147"/>
      <c r="H173" s="147"/>
      <c r="I173" s="147"/>
      <c r="J173" s="156"/>
    </row>
    <row r="174" spans="1:10" ht="13.2" hidden="1" x14ac:dyDescent="0.25">
      <c r="A174" s="147"/>
      <c r="B174" s="147"/>
      <c r="C174" s="147"/>
      <c r="D174" s="147"/>
      <c r="E174" s="147"/>
      <c r="F174" s="147"/>
      <c r="G174" s="147"/>
      <c r="H174" s="147"/>
      <c r="I174" s="147"/>
      <c r="J174" s="156"/>
    </row>
    <row r="175" spans="1:10" ht="13.2" hidden="1" x14ac:dyDescent="0.25">
      <c r="A175" s="147"/>
      <c r="B175" s="147"/>
      <c r="C175" s="147"/>
      <c r="D175" s="147"/>
      <c r="E175" s="147"/>
      <c r="F175" s="147"/>
      <c r="G175" s="147"/>
      <c r="H175" s="147"/>
      <c r="I175" s="147"/>
      <c r="J175" s="156"/>
    </row>
    <row r="176" spans="1:10" ht="13.2" hidden="1" x14ac:dyDescent="0.25">
      <c r="A176" s="147"/>
      <c r="B176" s="147"/>
      <c r="C176" s="147"/>
      <c r="D176" s="147"/>
      <c r="E176" s="147"/>
      <c r="F176" s="147"/>
      <c r="G176" s="147"/>
      <c r="H176" s="147"/>
      <c r="I176" s="147"/>
      <c r="J176" s="156"/>
    </row>
    <row r="177" spans="1:10" ht="13.2" hidden="1" x14ac:dyDescent="0.25">
      <c r="A177" s="147"/>
      <c r="B177" s="147"/>
      <c r="C177" s="147"/>
      <c r="D177" s="147"/>
      <c r="E177" s="147"/>
      <c r="F177" s="147"/>
      <c r="G177" s="147"/>
      <c r="H177" s="147"/>
      <c r="I177" s="147"/>
      <c r="J177" s="156"/>
    </row>
    <row r="178" spans="1:10" ht="13.2" hidden="1" x14ac:dyDescent="0.25">
      <c r="A178" s="147"/>
      <c r="B178" s="147"/>
      <c r="C178" s="147"/>
      <c r="D178" s="147"/>
      <c r="E178" s="147"/>
      <c r="F178" s="147"/>
      <c r="G178" s="147"/>
      <c r="H178" s="147"/>
      <c r="I178" s="147"/>
      <c r="J178" s="156"/>
    </row>
    <row r="179" spans="1:10" ht="13.2" hidden="1" x14ac:dyDescent="0.25">
      <c r="A179" s="147"/>
      <c r="B179" s="147"/>
      <c r="C179" s="147"/>
      <c r="D179" s="147"/>
      <c r="E179" s="147"/>
      <c r="F179" s="147"/>
      <c r="G179" s="147"/>
      <c r="H179" s="147"/>
      <c r="I179" s="147"/>
      <c r="J179" s="156"/>
    </row>
    <row r="180" spans="1:10" ht="13.2" hidden="1" x14ac:dyDescent="0.25">
      <c r="A180" s="147"/>
      <c r="B180" s="147"/>
      <c r="C180" s="147"/>
      <c r="D180" s="147"/>
      <c r="E180" s="147"/>
      <c r="F180" s="147"/>
      <c r="G180" s="147"/>
      <c r="H180" s="147"/>
      <c r="I180" s="147"/>
      <c r="J180" s="156"/>
    </row>
    <row r="181" spans="1:10" ht="13.2" hidden="1" x14ac:dyDescent="0.25">
      <c r="A181" s="147"/>
      <c r="B181" s="147"/>
      <c r="C181" s="147"/>
      <c r="D181" s="147"/>
      <c r="E181" s="147"/>
      <c r="F181" s="147"/>
      <c r="G181" s="147"/>
      <c r="H181" s="147"/>
      <c r="I181" s="147"/>
      <c r="J181" s="156"/>
    </row>
    <row r="182" spans="1:10" ht="13.2" hidden="1" x14ac:dyDescent="0.25">
      <c r="A182" s="147"/>
      <c r="B182" s="147"/>
      <c r="C182" s="147"/>
      <c r="D182" s="147"/>
      <c r="E182" s="147"/>
      <c r="F182" s="147"/>
      <c r="G182" s="147"/>
      <c r="H182" s="147"/>
      <c r="I182" s="147"/>
      <c r="J182" s="156"/>
    </row>
    <row r="183" spans="1:10" ht="13.2" hidden="1" x14ac:dyDescent="0.25">
      <c r="A183" s="147"/>
      <c r="B183" s="147"/>
      <c r="C183" s="147"/>
      <c r="D183" s="147"/>
      <c r="E183" s="147"/>
      <c r="F183" s="147"/>
      <c r="G183" s="147"/>
      <c r="H183" s="147"/>
      <c r="I183" s="147"/>
      <c r="J183" s="156"/>
    </row>
    <row r="184" spans="1:10" ht="13.2" hidden="1" x14ac:dyDescent="0.25">
      <c r="A184" s="147"/>
      <c r="B184" s="147"/>
      <c r="C184" s="147"/>
      <c r="D184" s="147"/>
      <c r="E184" s="147"/>
      <c r="F184" s="147"/>
      <c r="G184" s="147"/>
      <c r="H184" s="147"/>
      <c r="I184" s="147"/>
      <c r="J184" s="156"/>
    </row>
    <row r="185" spans="1:10" ht="13.2" hidden="1" x14ac:dyDescent="0.25">
      <c r="A185" s="147"/>
      <c r="B185" s="147"/>
      <c r="C185" s="147"/>
      <c r="D185" s="147"/>
      <c r="E185" s="147"/>
      <c r="F185" s="147"/>
      <c r="G185" s="147"/>
      <c r="H185" s="147"/>
      <c r="I185" s="147"/>
      <c r="J185" s="156"/>
    </row>
    <row r="186" spans="1:10" ht="13.2" hidden="1" x14ac:dyDescent="0.25">
      <c r="A186" s="147"/>
      <c r="B186" s="147"/>
      <c r="C186" s="147"/>
      <c r="D186" s="147"/>
      <c r="E186" s="147"/>
      <c r="F186" s="147"/>
      <c r="G186" s="147"/>
      <c r="H186" s="147"/>
      <c r="I186" s="147"/>
      <c r="J186" s="156"/>
    </row>
    <row r="187" spans="1:10" ht="13.2" hidden="1" x14ac:dyDescent="0.25">
      <c r="A187" s="147"/>
      <c r="B187" s="147"/>
      <c r="C187" s="147"/>
      <c r="D187" s="147"/>
      <c r="E187" s="147"/>
      <c r="F187" s="147"/>
      <c r="G187" s="147"/>
      <c r="H187" s="147"/>
      <c r="I187" s="147"/>
      <c r="J187" s="156"/>
    </row>
    <row r="188" spans="1:10" ht="13.2" hidden="1" x14ac:dyDescent="0.25">
      <c r="A188" s="147"/>
      <c r="B188" s="147"/>
      <c r="C188" s="147"/>
      <c r="D188" s="147"/>
      <c r="E188" s="147"/>
      <c r="F188" s="147"/>
      <c r="G188" s="147"/>
      <c r="H188" s="147"/>
      <c r="I188" s="147"/>
      <c r="J188" s="156"/>
    </row>
    <row r="189" spans="1:10" ht="13.2" hidden="1" x14ac:dyDescent="0.25">
      <c r="A189" s="147"/>
      <c r="B189" s="147"/>
      <c r="C189" s="147"/>
      <c r="D189" s="147"/>
      <c r="E189" s="147"/>
      <c r="F189" s="147"/>
      <c r="G189" s="147"/>
      <c r="H189" s="147"/>
      <c r="I189" s="147"/>
      <c r="J189" s="156"/>
    </row>
    <row r="190" spans="1:10" ht="13.2" hidden="1" x14ac:dyDescent="0.25">
      <c r="A190" s="147"/>
      <c r="B190" s="147"/>
      <c r="C190" s="147"/>
      <c r="D190" s="147"/>
      <c r="E190" s="147"/>
      <c r="F190" s="147"/>
      <c r="G190" s="147"/>
      <c r="H190" s="147"/>
      <c r="I190" s="147"/>
      <c r="J190" s="156"/>
    </row>
    <row r="191" spans="1:10" ht="13.2" hidden="1" x14ac:dyDescent="0.25">
      <c r="A191" s="147"/>
      <c r="B191" s="147"/>
      <c r="C191" s="147"/>
      <c r="D191" s="147"/>
      <c r="E191" s="147"/>
      <c r="F191" s="147"/>
      <c r="G191" s="147"/>
      <c r="H191" s="147"/>
      <c r="I191" s="147"/>
      <c r="J191" s="156"/>
    </row>
    <row r="192" spans="1:10" ht="13.2" hidden="1" x14ac:dyDescent="0.25">
      <c r="A192" s="147"/>
      <c r="B192" s="147"/>
      <c r="C192" s="147"/>
      <c r="D192" s="147"/>
      <c r="E192" s="147"/>
      <c r="F192" s="147"/>
      <c r="G192" s="147"/>
      <c r="H192" s="147"/>
      <c r="I192" s="147"/>
      <c r="J192" s="156"/>
    </row>
    <row r="193" spans="1:10" ht="13.2" hidden="1" x14ac:dyDescent="0.25">
      <c r="A193" s="147"/>
      <c r="B193" s="147"/>
      <c r="C193" s="147"/>
      <c r="D193" s="147"/>
      <c r="E193" s="147"/>
      <c r="F193" s="147"/>
      <c r="G193" s="147"/>
      <c r="H193" s="147"/>
      <c r="I193" s="147"/>
      <c r="J193" s="156"/>
    </row>
    <row r="194" spans="1:10" ht="13.2" hidden="1" x14ac:dyDescent="0.25">
      <c r="A194" s="147"/>
      <c r="B194" s="147"/>
      <c r="C194" s="147"/>
      <c r="D194" s="147"/>
      <c r="E194" s="147"/>
      <c r="F194" s="147"/>
      <c r="G194" s="147"/>
      <c r="H194" s="147"/>
      <c r="I194" s="147"/>
      <c r="J194" s="156"/>
    </row>
    <row r="195" spans="1:10" ht="13.2" hidden="1" x14ac:dyDescent="0.25">
      <c r="A195" s="147"/>
      <c r="B195" s="147"/>
      <c r="C195" s="147"/>
      <c r="D195" s="147"/>
      <c r="E195" s="147"/>
      <c r="F195" s="147"/>
      <c r="G195" s="147"/>
      <c r="H195" s="147"/>
      <c r="I195" s="147"/>
      <c r="J195" s="156"/>
    </row>
    <row r="196" spans="1:10" ht="13.2" hidden="1" x14ac:dyDescent="0.25">
      <c r="A196" s="147"/>
      <c r="B196" s="147"/>
      <c r="C196" s="147"/>
      <c r="D196" s="147"/>
      <c r="E196" s="147"/>
      <c r="F196" s="147"/>
      <c r="G196" s="147"/>
      <c r="H196" s="147"/>
      <c r="I196" s="147"/>
      <c r="J196" s="156"/>
    </row>
    <row r="197" spans="1:10" ht="13.2" hidden="1" x14ac:dyDescent="0.25">
      <c r="A197" s="147"/>
      <c r="B197" s="147"/>
      <c r="C197" s="147"/>
      <c r="D197" s="147"/>
      <c r="E197" s="147"/>
      <c r="F197" s="147"/>
      <c r="G197" s="147"/>
      <c r="H197" s="147"/>
      <c r="I197" s="147"/>
      <c r="J197" s="156"/>
    </row>
    <row r="198" spans="1:10" ht="13.2" hidden="1" x14ac:dyDescent="0.25">
      <c r="A198" s="147"/>
      <c r="B198" s="147"/>
      <c r="C198" s="147"/>
      <c r="D198" s="147"/>
      <c r="E198" s="147"/>
      <c r="F198" s="147"/>
      <c r="G198" s="147"/>
      <c r="H198" s="147"/>
      <c r="I198" s="147"/>
      <c r="J198" s="156"/>
    </row>
    <row r="199" spans="1:10" ht="13.2" hidden="1" x14ac:dyDescent="0.25">
      <c r="A199" s="147"/>
      <c r="B199" s="147"/>
      <c r="C199" s="147"/>
      <c r="D199" s="147"/>
      <c r="E199" s="147"/>
      <c r="F199" s="147"/>
      <c r="G199" s="147"/>
      <c r="H199" s="147"/>
      <c r="I199" s="147"/>
      <c r="J199" s="156"/>
    </row>
    <row r="200" spans="1:10" ht="13.2" hidden="1" x14ac:dyDescent="0.25">
      <c r="A200" s="147"/>
      <c r="B200" s="147"/>
      <c r="C200" s="147"/>
      <c r="D200" s="147"/>
      <c r="E200" s="147"/>
      <c r="F200" s="147"/>
      <c r="G200" s="147"/>
      <c r="H200" s="147"/>
      <c r="I200" s="147"/>
      <c r="J200" s="156"/>
    </row>
    <row r="201" spans="1:10" ht="13.2" hidden="1" x14ac:dyDescent="0.25">
      <c r="A201" s="147"/>
      <c r="B201" s="147"/>
      <c r="C201" s="147"/>
      <c r="D201" s="147"/>
      <c r="E201" s="147"/>
      <c r="F201" s="147"/>
      <c r="G201" s="147"/>
      <c r="H201" s="147"/>
      <c r="I201" s="147"/>
      <c r="J201" s="156"/>
    </row>
    <row r="202" spans="1:10" ht="13.2" hidden="1" x14ac:dyDescent="0.25">
      <c r="A202" s="147"/>
      <c r="B202" s="147"/>
      <c r="C202" s="147"/>
      <c r="D202" s="147"/>
      <c r="E202" s="147"/>
      <c r="F202" s="147"/>
      <c r="G202" s="147"/>
      <c r="H202" s="147"/>
      <c r="I202" s="147"/>
      <c r="J202" s="156"/>
    </row>
    <row r="203" spans="1:10" ht="13.2" hidden="1" x14ac:dyDescent="0.25">
      <c r="A203" s="147"/>
      <c r="B203" s="147"/>
      <c r="C203" s="147"/>
      <c r="D203" s="147"/>
      <c r="E203" s="147"/>
      <c r="F203" s="147"/>
      <c r="G203" s="147"/>
      <c r="H203" s="147"/>
      <c r="I203" s="147"/>
      <c r="J203" s="156"/>
    </row>
    <row r="204" spans="1:10" ht="13.2" hidden="1" x14ac:dyDescent="0.25">
      <c r="A204" s="147"/>
      <c r="B204" s="147"/>
      <c r="C204" s="147"/>
      <c r="D204" s="147"/>
      <c r="E204" s="147"/>
      <c r="F204" s="147"/>
      <c r="G204" s="147"/>
      <c r="H204" s="147"/>
      <c r="I204" s="147"/>
      <c r="J204" s="156"/>
    </row>
    <row r="205" spans="1:10" ht="13.2" hidden="1" x14ac:dyDescent="0.25">
      <c r="A205" s="147"/>
      <c r="B205" s="147"/>
      <c r="C205" s="147"/>
      <c r="D205" s="147"/>
      <c r="E205" s="147"/>
      <c r="F205" s="147"/>
      <c r="G205" s="147"/>
      <c r="H205" s="147"/>
      <c r="I205" s="147"/>
      <c r="J205" s="156"/>
    </row>
    <row r="206" spans="1:10" ht="13.2" hidden="1" x14ac:dyDescent="0.25">
      <c r="A206" s="147"/>
      <c r="B206" s="147"/>
      <c r="C206" s="147"/>
      <c r="D206" s="147"/>
      <c r="E206" s="147"/>
      <c r="F206" s="147"/>
      <c r="G206" s="147"/>
      <c r="H206" s="147"/>
      <c r="I206" s="147"/>
      <c r="J206" s="156"/>
    </row>
    <row r="207" spans="1:10" ht="13.2" hidden="1" x14ac:dyDescent="0.25">
      <c r="A207" s="147"/>
      <c r="B207" s="147"/>
      <c r="C207" s="147"/>
      <c r="D207" s="147"/>
      <c r="E207" s="147"/>
      <c r="F207" s="147"/>
      <c r="G207" s="147"/>
      <c r="H207" s="147"/>
      <c r="I207" s="147"/>
      <c r="J207" s="156"/>
    </row>
    <row r="208" spans="1:10" ht="13.2" hidden="1" x14ac:dyDescent="0.25">
      <c r="A208" s="147"/>
      <c r="B208" s="147"/>
      <c r="C208" s="147"/>
      <c r="D208" s="147"/>
      <c r="E208" s="147"/>
      <c r="F208" s="147"/>
      <c r="G208" s="147"/>
      <c r="H208" s="147"/>
      <c r="I208" s="147"/>
      <c r="J208" s="156"/>
    </row>
    <row r="209" spans="1:10" ht="13.2" hidden="1" x14ac:dyDescent="0.25">
      <c r="A209" s="147"/>
      <c r="B209" s="147"/>
      <c r="C209" s="147"/>
      <c r="D209" s="147"/>
      <c r="E209" s="147"/>
      <c r="F209" s="147"/>
      <c r="G209" s="147"/>
      <c r="H209" s="147"/>
      <c r="I209" s="147"/>
      <c r="J209" s="156"/>
    </row>
    <row r="210" spans="1:10" ht="13.2" hidden="1" x14ac:dyDescent="0.25">
      <c r="A210" s="147"/>
      <c r="B210" s="147"/>
      <c r="C210" s="147"/>
      <c r="D210" s="147"/>
      <c r="E210" s="147"/>
      <c r="F210" s="147"/>
      <c r="G210" s="147"/>
      <c r="H210" s="147"/>
      <c r="I210" s="147"/>
      <c r="J210" s="156"/>
    </row>
    <row r="211" spans="1:10" ht="13.2" hidden="1" x14ac:dyDescent="0.25">
      <c r="A211" s="147"/>
      <c r="B211" s="147"/>
      <c r="C211" s="147"/>
      <c r="D211" s="147"/>
      <c r="E211" s="147"/>
      <c r="F211" s="147"/>
      <c r="G211" s="147"/>
      <c r="H211" s="147"/>
      <c r="I211" s="147"/>
      <c r="J211" s="156"/>
    </row>
    <row r="212" spans="1:10" ht="13.2" hidden="1" x14ac:dyDescent="0.25">
      <c r="A212" s="147"/>
      <c r="B212" s="147"/>
      <c r="C212" s="147"/>
      <c r="D212" s="147"/>
      <c r="E212" s="147"/>
      <c r="F212" s="147"/>
      <c r="G212" s="147"/>
      <c r="H212" s="147"/>
      <c r="I212" s="147"/>
      <c r="J212" s="156"/>
    </row>
    <row r="213" spans="1:10" ht="13.2" hidden="1" x14ac:dyDescent="0.25">
      <c r="A213" s="147"/>
      <c r="B213" s="147"/>
      <c r="C213" s="147"/>
      <c r="D213" s="147"/>
      <c r="E213" s="147"/>
      <c r="F213" s="147"/>
      <c r="G213" s="147"/>
      <c r="H213" s="147"/>
      <c r="I213" s="147"/>
      <c r="J213" s="156"/>
    </row>
    <row r="214" spans="1:10" ht="13.2" hidden="1" x14ac:dyDescent="0.25">
      <c r="A214" s="147"/>
      <c r="B214" s="147"/>
      <c r="C214" s="147"/>
      <c r="D214" s="147"/>
      <c r="E214" s="147"/>
      <c r="F214" s="147"/>
      <c r="G214" s="147"/>
      <c r="H214" s="147"/>
      <c r="I214" s="147"/>
      <c r="J214" s="156"/>
    </row>
    <row r="215" spans="1:10" ht="13.2" hidden="1" x14ac:dyDescent="0.25">
      <c r="A215" s="147"/>
      <c r="B215" s="147"/>
      <c r="C215" s="147"/>
      <c r="D215" s="147"/>
      <c r="E215" s="147"/>
      <c r="F215" s="147"/>
      <c r="G215" s="147"/>
      <c r="H215" s="147"/>
      <c r="I215" s="147"/>
      <c r="J215" s="156"/>
    </row>
    <row r="216" spans="1:10" ht="13.2" hidden="1" x14ac:dyDescent="0.25">
      <c r="A216" s="147"/>
      <c r="B216" s="147"/>
      <c r="C216" s="147"/>
      <c r="D216" s="147"/>
      <c r="E216" s="147"/>
      <c r="F216" s="147"/>
      <c r="G216" s="147"/>
      <c r="H216" s="147"/>
      <c r="I216" s="147"/>
      <c r="J216" s="156"/>
    </row>
    <row r="217" spans="1:10" ht="13.2" hidden="1" x14ac:dyDescent="0.25">
      <c r="A217" s="147"/>
      <c r="B217" s="147"/>
      <c r="C217" s="147"/>
      <c r="D217" s="147"/>
      <c r="E217" s="147"/>
      <c r="F217" s="147"/>
      <c r="G217" s="147"/>
      <c r="H217" s="147"/>
      <c r="I217" s="147"/>
      <c r="J217" s="156"/>
    </row>
    <row r="218" spans="1:10" ht="13.2" hidden="1" x14ac:dyDescent="0.25">
      <c r="A218" s="147"/>
      <c r="B218" s="147"/>
      <c r="C218" s="147"/>
      <c r="D218" s="147"/>
      <c r="E218" s="147"/>
      <c r="F218" s="147"/>
      <c r="G218" s="147"/>
      <c r="H218" s="147"/>
      <c r="I218" s="147"/>
      <c r="J218" s="156"/>
    </row>
    <row r="219" spans="1:10" ht="13.2" hidden="1" x14ac:dyDescent="0.25">
      <c r="A219" s="147"/>
      <c r="B219" s="147"/>
      <c r="C219" s="147"/>
      <c r="D219" s="147"/>
      <c r="E219" s="147"/>
      <c r="F219" s="147"/>
      <c r="G219" s="147"/>
      <c r="H219" s="147"/>
      <c r="I219" s="147"/>
      <c r="J219" s="156"/>
    </row>
    <row r="220" spans="1:10" ht="13.2" hidden="1" x14ac:dyDescent="0.25">
      <c r="A220" s="147"/>
      <c r="B220" s="147"/>
      <c r="C220" s="147"/>
      <c r="D220" s="147"/>
      <c r="E220" s="147"/>
      <c r="F220" s="147"/>
      <c r="G220" s="147"/>
      <c r="H220" s="147"/>
      <c r="I220" s="147"/>
      <c r="J220" s="156"/>
    </row>
    <row r="221" spans="1:10" ht="13.2" hidden="1" x14ac:dyDescent="0.25">
      <c r="A221" s="147"/>
      <c r="B221" s="147"/>
      <c r="C221" s="147"/>
      <c r="D221" s="147"/>
      <c r="E221" s="147"/>
      <c r="F221" s="147"/>
      <c r="G221" s="147"/>
      <c r="H221" s="147"/>
      <c r="I221" s="147"/>
      <c r="J221" s="156"/>
    </row>
    <row r="222" spans="1:10" ht="13.2" hidden="1" x14ac:dyDescent="0.25">
      <c r="A222" s="147"/>
      <c r="B222" s="147"/>
      <c r="C222" s="147"/>
      <c r="D222" s="147"/>
      <c r="E222" s="147"/>
      <c r="F222" s="147"/>
      <c r="G222" s="147"/>
      <c r="H222" s="147"/>
      <c r="I222" s="147"/>
      <c r="J222" s="156"/>
    </row>
    <row r="223" spans="1:10" ht="13.2" hidden="1" x14ac:dyDescent="0.25">
      <c r="A223" s="147"/>
      <c r="B223" s="147"/>
      <c r="C223" s="147"/>
      <c r="D223" s="147"/>
      <c r="E223" s="147"/>
      <c r="F223" s="147"/>
      <c r="G223" s="147"/>
      <c r="H223" s="147"/>
      <c r="I223" s="147"/>
      <c r="J223" s="156"/>
    </row>
    <row r="224" spans="1:10" ht="13.2" hidden="1" x14ac:dyDescent="0.25">
      <c r="A224" s="147"/>
      <c r="B224" s="147"/>
      <c r="C224" s="147"/>
      <c r="D224" s="147"/>
      <c r="E224" s="147"/>
      <c r="F224" s="147"/>
      <c r="G224" s="147"/>
      <c r="H224" s="147"/>
      <c r="I224" s="147"/>
      <c r="J224" s="156"/>
    </row>
    <row r="225" spans="1:10" ht="13.2" hidden="1" x14ac:dyDescent="0.25">
      <c r="A225" s="147"/>
      <c r="B225" s="147"/>
      <c r="C225" s="147"/>
      <c r="D225" s="147"/>
      <c r="E225" s="147"/>
      <c r="F225" s="147"/>
      <c r="G225" s="147"/>
      <c r="H225" s="147"/>
      <c r="I225" s="147"/>
      <c r="J225" s="156"/>
    </row>
    <row r="226" spans="1:10" ht="13.2" hidden="1" x14ac:dyDescent="0.25">
      <c r="A226" s="147"/>
      <c r="B226" s="147"/>
      <c r="C226" s="147"/>
      <c r="D226" s="147"/>
      <c r="E226" s="147"/>
      <c r="F226" s="147"/>
      <c r="G226" s="147"/>
      <c r="H226" s="147"/>
      <c r="I226" s="147"/>
      <c r="J226" s="156"/>
    </row>
    <row r="227" spans="1:10" ht="13.2" hidden="1" x14ac:dyDescent="0.25">
      <c r="A227" s="147"/>
      <c r="B227" s="147"/>
      <c r="C227" s="147"/>
      <c r="D227" s="147"/>
      <c r="E227" s="147"/>
      <c r="F227" s="147"/>
      <c r="G227" s="147"/>
      <c r="H227" s="147"/>
      <c r="I227" s="147"/>
      <c r="J227" s="156"/>
    </row>
    <row r="228" spans="1:10" ht="13.2" hidden="1" x14ac:dyDescent="0.25">
      <c r="A228" s="147"/>
      <c r="B228" s="147"/>
      <c r="C228" s="147"/>
      <c r="D228" s="147"/>
      <c r="E228" s="147"/>
      <c r="F228" s="147"/>
      <c r="G228" s="147"/>
      <c r="H228" s="147"/>
      <c r="I228" s="147"/>
      <c r="J228" s="156"/>
    </row>
    <row r="229" spans="1:10" ht="13.2" hidden="1" x14ac:dyDescent="0.25">
      <c r="A229" s="147"/>
      <c r="B229" s="147"/>
      <c r="C229" s="147"/>
      <c r="D229" s="147"/>
      <c r="E229" s="147"/>
      <c r="F229" s="147"/>
      <c r="G229" s="147"/>
      <c r="H229" s="147"/>
      <c r="I229" s="147"/>
      <c r="J229" s="156"/>
    </row>
    <row r="230" spans="1:10" ht="13.2" hidden="1" x14ac:dyDescent="0.25">
      <c r="A230" s="147"/>
      <c r="B230" s="147"/>
      <c r="C230" s="147"/>
      <c r="D230" s="147"/>
      <c r="E230" s="147"/>
      <c r="F230" s="147"/>
      <c r="G230" s="147"/>
      <c r="H230" s="147"/>
      <c r="I230" s="147"/>
      <c r="J230" s="156"/>
    </row>
    <row r="231" spans="1:10" ht="13.2" hidden="1" x14ac:dyDescent="0.25">
      <c r="A231" s="147"/>
      <c r="B231" s="147"/>
      <c r="C231" s="147"/>
      <c r="D231" s="147"/>
      <c r="E231" s="147"/>
      <c r="F231" s="147"/>
      <c r="G231" s="147"/>
      <c r="H231" s="147"/>
      <c r="I231" s="147"/>
      <c r="J231" s="156"/>
    </row>
    <row r="232" spans="1:10" ht="13.2" hidden="1" x14ac:dyDescent="0.25">
      <c r="A232" s="147"/>
      <c r="B232" s="147"/>
      <c r="C232" s="147"/>
      <c r="D232" s="147"/>
      <c r="E232" s="147"/>
      <c r="F232" s="147"/>
      <c r="G232" s="147"/>
      <c r="H232" s="147"/>
      <c r="I232" s="147"/>
      <c r="J232" s="156"/>
    </row>
    <row r="233" spans="1:10" ht="13.2" hidden="1" x14ac:dyDescent="0.25">
      <c r="A233" s="147"/>
      <c r="B233" s="147"/>
      <c r="C233" s="147"/>
      <c r="D233" s="147"/>
      <c r="E233" s="147"/>
      <c r="F233" s="147"/>
      <c r="G233" s="147"/>
      <c r="H233" s="147"/>
      <c r="I233" s="147"/>
      <c r="J233" s="156"/>
    </row>
    <row r="234" spans="1:10" ht="13.2" hidden="1" x14ac:dyDescent="0.25">
      <c r="A234" s="147"/>
      <c r="B234" s="147"/>
      <c r="C234" s="147"/>
      <c r="D234" s="147"/>
      <c r="E234" s="147"/>
      <c r="F234" s="147"/>
      <c r="G234" s="147"/>
      <c r="H234" s="147"/>
      <c r="I234" s="147"/>
      <c r="J234" s="156"/>
    </row>
    <row r="235" spans="1:10" ht="13.2" hidden="1" x14ac:dyDescent="0.25">
      <c r="A235" s="147"/>
      <c r="B235" s="147"/>
      <c r="C235" s="147"/>
      <c r="D235" s="147"/>
      <c r="E235" s="147"/>
      <c r="F235" s="147"/>
      <c r="G235" s="147"/>
      <c r="H235" s="147"/>
      <c r="I235" s="147"/>
      <c r="J235" s="156"/>
    </row>
    <row r="236" spans="1:10" ht="13.2" hidden="1" x14ac:dyDescent="0.25">
      <c r="A236" s="147"/>
      <c r="B236" s="147"/>
      <c r="C236" s="147"/>
      <c r="D236" s="147"/>
      <c r="E236" s="147"/>
      <c r="F236" s="147"/>
      <c r="G236" s="147"/>
      <c r="H236" s="147"/>
      <c r="I236" s="147"/>
      <c r="J236" s="156"/>
    </row>
    <row r="237" spans="1:10" ht="13.2" hidden="1" x14ac:dyDescent="0.25">
      <c r="A237" s="147"/>
      <c r="B237" s="147"/>
      <c r="C237" s="147"/>
      <c r="D237" s="147"/>
      <c r="E237" s="147"/>
      <c r="F237" s="147"/>
      <c r="G237" s="147"/>
      <c r="H237" s="147"/>
      <c r="I237" s="147"/>
      <c r="J237" s="156"/>
    </row>
    <row r="238" spans="1:10" ht="13.2" hidden="1" x14ac:dyDescent="0.25">
      <c r="A238" s="147"/>
      <c r="B238" s="147"/>
      <c r="C238" s="147"/>
      <c r="D238" s="147"/>
      <c r="E238" s="147"/>
      <c r="F238" s="147"/>
      <c r="G238" s="147"/>
      <c r="H238" s="147"/>
      <c r="I238" s="147"/>
      <c r="J238" s="156"/>
    </row>
    <row r="239" spans="1:10" ht="13.2" hidden="1" x14ac:dyDescent="0.25">
      <c r="A239" s="147"/>
      <c r="B239" s="147"/>
      <c r="C239" s="147"/>
      <c r="D239" s="147"/>
      <c r="E239" s="147"/>
      <c r="F239" s="147"/>
      <c r="G239" s="147"/>
      <c r="H239" s="147"/>
      <c r="I239" s="147"/>
      <c r="J239" s="156"/>
    </row>
    <row r="240" spans="1:10" ht="13.2" hidden="1" x14ac:dyDescent="0.25">
      <c r="A240" s="147"/>
      <c r="B240" s="147"/>
      <c r="C240" s="147"/>
      <c r="D240" s="147"/>
      <c r="E240" s="147"/>
      <c r="F240" s="147"/>
      <c r="G240" s="147"/>
      <c r="H240" s="147"/>
      <c r="I240" s="147"/>
      <c r="J240" s="156"/>
    </row>
    <row r="241" spans="1:10" ht="13.2" hidden="1" x14ac:dyDescent="0.25">
      <c r="A241" s="147"/>
      <c r="B241" s="147"/>
      <c r="C241" s="147"/>
      <c r="D241" s="147"/>
      <c r="E241" s="147"/>
      <c r="F241" s="147"/>
      <c r="G241" s="147"/>
      <c r="H241" s="147"/>
      <c r="I241" s="147"/>
      <c r="J241" s="156"/>
    </row>
    <row r="242" spans="1:10" ht="13.2" hidden="1" x14ac:dyDescent="0.25">
      <c r="A242" s="147"/>
      <c r="B242" s="147"/>
      <c r="C242" s="147"/>
      <c r="D242" s="147"/>
      <c r="E242" s="147"/>
      <c r="F242" s="147"/>
      <c r="G242" s="147"/>
      <c r="H242" s="147"/>
      <c r="I242" s="147"/>
      <c r="J242" s="156"/>
    </row>
    <row r="243" spans="1:10" ht="13.2" hidden="1" x14ac:dyDescent="0.25">
      <c r="A243" s="147"/>
      <c r="B243" s="147"/>
      <c r="C243" s="147"/>
      <c r="D243" s="147"/>
      <c r="E243" s="147"/>
      <c r="F243" s="147"/>
      <c r="G243" s="147"/>
      <c r="H243" s="147"/>
      <c r="I243" s="147"/>
      <c r="J243" s="156"/>
    </row>
    <row r="244" spans="1:10" ht="13.2" hidden="1" x14ac:dyDescent="0.25">
      <c r="A244" s="147"/>
      <c r="B244" s="147"/>
      <c r="C244" s="147"/>
      <c r="D244" s="147"/>
      <c r="E244" s="147"/>
      <c r="F244" s="147"/>
      <c r="G244" s="147"/>
      <c r="H244" s="147"/>
      <c r="I244" s="147"/>
      <c r="J244" s="156"/>
    </row>
    <row r="245" spans="1:10" ht="13.2" hidden="1" x14ac:dyDescent="0.25">
      <c r="A245" s="147"/>
      <c r="B245" s="147"/>
      <c r="C245" s="147"/>
      <c r="D245" s="147"/>
      <c r="E245" s="147"/>
      <c r="F245" s="147"/>
      <c r="G245" s="147"/>
      <c r="H245" s="147"/>
      <c r="I245" s="147"/>
      <c r="J245" s="156"/>
    </row>
    <row r="246" spans="1:10" ht="13.2" hidden="1" x14ac:dyDescent="0.25">
      <c r="A246" s="147"/>
      <c r="B246" s="147"/>
      <c r="C246" s="147"/>
      <c r="D246" s="147"/>
      <c r="E246" s="147"/>
      <c r="F246" s="147"/>
      <c r="G246" s="147"/>
      <c r="H246" s="147"/>
      <c r="I246" s="147"/>
      <c r="J246" s="156"/>
    </row>
    <row r="247" spans="1:10" ht="13.2" hidden="1" x14ac:dyDescent="0.25">
      <c r="A247" s="147"/>
      <c r="B247" s="147"/>
      <c r="C247" s="147"/>
      <c r="D247" s="147"/>
      <c r="E247" s="147"/>
      <c r="F247" s="147"/>
      <c r="G247" s="147"/>
      <c r="H247" s="147"/>
      <c r="I247" s="147"/>
      <c r="J247" s="156"/>
    </row>
    <row r="248" spans="1:10" ht="13.2" hidden="1" x14ac:dyDescent="0.25">
      <c r="A248" s="147"/>
      <c r="B248" s="147"/>
      <c r="C248" s="147"/>
      <c r="D248" s="147"/>
      <c r="E248" s="147"/>
      <c r="F248" s="147"/>
      <c r="G248" s="147"/>
      <c r="H248" s="147"/>
      <c r="I248" s="147"/>
      <c r="J248" s="156"/>
    </row>
    <row r="249" spans="1:10" ht="13.2" hidden="1" x14ac:dyDescent="0.25">
      <c r="A249" s="147"/>
      <c r="B249" s="147"/>
      <c r="C249" s="147"/>
      <c r="D249" s="147"/>
      <c r="E249" s="147"/>
      <c r="F249" s="147"/>
      <c r="G249" s="147"/>
      <c r="H249" s="147"/>
      <c r="I249" s="147"/>
      <c r="J249" s="156"/>
    </row>
    <row r="250" spans="1:10" ht="13.2" hidden="1" x14ac:dyDescent="0.25">
      <c r="A250" s="147"/>
      <c r="B250" s="147"/>
      <c r="C250" s="147"/>
      <c r="D250" s="147"/>
      <c r="E250" s="147"/>
      <c r="F250" s="147"/>
      <c r="G250" s="147"/>
      <c r="H250" s="147"/>
      <c r="I250" s="147"/>
      <c r="J250" s="156"/>
    </row>
    <row r="251" spans="1:10" ht="13.2" hidden="1" x14ac:dyDescent="0.25">
      <c r="A251" s="147"/>
      <c r="B251" s="147"/>
      <c r="C251" s="147"/>
      <c r="D251" s="147"/>
      <c r="E251" s="147"/>
      <c r="F251" s="147"/>
      <c r="G251" s="147"/>
      <c r="H251" s="147"/>
      <c r="I251" s="147"/>
      <c r="J251" s="156"/>
    </row>
    <row r="252" spans="1:10" ht="13.2" hidden="1" x14ac:dyDescent="0.25">
      <c r="A252" s="147"/>
      <c r="B252" s="147"/>
      <c r="C252" s="147"/>
      <c r="D252" s="147"/>
      <c r="E252" s="147"/>
      <c r="F252" s="147"/>
      <c r="G252" s="147"/>
      <c r="H252" s="147"/>
      <c r="I252" s="147"/>
      <c r="J252" s="156"/>
    </row>
    <row r="253" spans="1:10" ht="13.2" hidden="1" x14ac:dyDescent="0.25">
      <c r="A253" s="147"/>
      <c r="B253" s="147"/>
      <c r="C253" s="147"/>
      <c r="D253" s="147"/>
      <c r="E253" s="147"/>
      <c r="F253" s="147"/>
      <c r="G253" s="147"/>
      <c r="H253" s="147"/>
      <c r="I253" s="147"/>
      <c r="J253" s="156"/>
    </row>
    <row r="254" spans="1:10" ht="13.2" hidden="1" x14ac:dyDescent="0.25">
      <c r="A254" s="147"/>
      <c r="B254" s="147"/>
      <c r="C254" s="147"/>
      <c r="D254" s="147"/>
      <c r="E254" s="147"/>
      <c r="F254" s="147"/>
      <c r="G254" s="147"/>
      <c r="H254" s="147"/>
      <c r="I254" s="147"/>
      <c r="J254" s="156"/>
    </row>
    <row r="255" spans="1:10" ht="13.2" hidden="1" x14ac:dyDescent="0.25">
      <c r="A255" s="147"/>
      <c r="B255" s="147"/>
      <c r="C255" s="147"/>
      <c r="D255" s="147"/>
      <c r="E255" s="147"/>
      <c r="F255" s="147"/>
      <c r="G255" s="147"/>
      <c r="H255" s="147"/>
      <c r="I255" s="147"/>
      <c r="J255" s="156"/>
    </row>
    <row r="256" spans="1:10" ht="13.2" hidden="1" x14ac:dyDescent="0.25">
      <c r="A256" s="147"/>
      <c r="B256" s="147"/>
      <c r="C256" s="147"/>
      <c r="D256" s="147"/>
      <c r="E256" s="147"/>
      <c r="F256" s="147"/>
      <c r="G256" s="147"/>
      <c r="H256" s="147"/>
      <c r="I256" s="147"/>
      <c r="J256" s="156"/>
    </row>
    <row r="257" spans="1:10" ht="13.2" hidden="1" x14ac:dyDescent="0.25">
      <c r="A257" s="147"/>
      <c r="B257" s="147"/>
      <c r="C257" s="147"/>
      <c r="D257" s="147"/>
      <c r="E257" s="147"/>
      <c r="F257" s="147"/>
      <c r="G257" s="147"/>
      <c r="H257" s="147"/>
      <c r="I257" s="147"/>
      <c r="J257" s="156"/>
    </row>
    <row r="258" spans="1:10" ht="13.2" hidden="1" x14ac:dyDescent="0.25">
      <c r="A258" s="147"/>
      <c r="B258" s="147"/>
      <c r="C258" s="147"/>
      <c r="D258" s="147"/>
      <c r="E258" s="147"/>
      <c r="F258" s="147"/>
      <c r="G258" s="147"/>
      <c r="H258" s="147"/>
      <c r="I258" s="147"/>
      <c r="J258" s="156"/>
    </row>
    <row r="259" spans="1:10" ht="13.2" hidden="1" x14ac:dyDescent="0.25">
      <c r="A259" s="147"/>
      <c r="B259" s="147"/>
      <c r="C259" s="147"/>
      <c r="D259" s="147"/>
      <c r="E259" s="147"/>
      <c r="F259" s="147"/>
      <c r="G259" s="147"/>
      <c r="H259" s="147"/>
      <c r="I259" s="147"/>
      <c r="J259" s="156"/>
    </row>
    <row r="260" spans="1:10" ht="13.2" hidden="1" x14ac:dyDescent="0.25">
      <c r="A260" s="147"/>
      <c r="B260" s="147"/>
      <c r="C260" s="147"/>
      <c r="D260" s="147"/>
      <c r="E260" s="147"/>
      <c r="F260" s="147"/>
      <c r="G260" s="147"/>
      <c r="H260" s="147"/>
      <c r="I260" s="147"/>
      <c r="J260" s="156"/>
    </row>
    <row r="261" spans="1:10" ht="13.2" hidden="1" x14ac:dyDescent="0.25">
      <c r="A261" s="147"/>
      <c r="B261" s="147"/>
      <c r="C261" s="147"/>
      <c r="D261" s="147"/>
      <c r="E261" s="147"/>
      <c r="F261" s="147"/>
      <c r="G261" s="147"/>
      <c r="H261" s="147"/>
      <c r="I261" s="147"/>
      <c r="J261" s="156"/>
    </row>
    <row r="262" spans="1:10" ht="13.2" hidden="1" x14ac:dyDescent="0.25">
      <c r="A262" s="147"/>
      <c r="B262" s="147"/>
      <c r="C262" s="147"/>
      <c r="D262" s="147"/>
      <c r="E262" s="147"/>
      <c r="F262" s="147"/>
      <c r="G262" s="147"/>
      <c r="H262" s="147"/>
      <c r="I262" s="147"/>
      <c r="J262" s="156"/>
    </row>
    <row r="263" spans="1:10" ht="13.2" hidden="1" x14ac:dyDescent="0.25">
      <c r="A263" s="147"/>
      <c r="B263" s="147"/>
      <c r="C263" s="147"/>
      <c r="D263" s="147"/>
      <c r="E263" s="147"/>
      <c r="F263" s="147"/>
      <c r="G263" s="147"/>
      <c r="H263" s="147"/>
      <c r="I263" s="147"/>
      <c r="J263" s="156"/>
    </row>
    <row r="264" spans="1:10" ht="13.2" hidden="1" x14ac:dyDescent="0.25">
      <c r="A264" s="147"/>
      <c r="B264" s="147"/>
      <c r="C264" s="147"/>
      <c r="D264" s="147"/>
      <c r="E264" s="147"/>
      <c r="F264" s="147"/>
      <c r="G264" s="147"/>
      <c r="H264" s="147"/>
      <c r="I264" s="147"/>
      <c r="J264" s="156"/>
    </row>
    <row r="265" spans="1:10" ht="13.2" hidden="1" x14ac:dyDescent="0.25">
      <c r="A265" s="147"/>
      <c r="B265" s="147"/>
      <c r="C265" s="147"/>
      <c r="D265" s="147"/>
      <c r="E265" s="147"/>
      <c r="F265" s="147"/>
      <c r="G265" s="147"/>
      <c r="H265" s="147"/>
      <c r="I265" s="147"/>
      <c r="J265" s="156"/>
    </row>
    <row r="266" spans="1:10" ht="13.2" hidden="1" x14ac:dyDescent="0.25">
      <c r="A266" s="147"/>
      <c r="B266" s="147"/>
      <c r="C266" s="147"/>
      <c r="D266" s="147"/>
      <c r="E266" s="147"/>
      <c r="F266" s="147"/>
      <c r="G266" s="147"/>
      <c r="H266" s="147"/>
      <c r="I266" s="147"/>
      <c r="J266" s="156"/>
    </row>
    <row r="267" spans="1:10" ht="13.2" hidden="1" x14ac:dyDescent="0.25">
      <c r="A267" s="147"/>
      <c r="B267" s="147"/>
      <c r="C267" s="147"/>
      <c r="D267" s="147"/>
      <c r="E267" s="147"/>
      <c r="F267" s="147"/>
      <c r="G267" s="147"/>
      <c r="H267" s="147"/>
      <c r="I267" s="147"/>
      <c r="J267" s="156"/>
    </row>
    <row r="268" spans="1:10" ht="13.2" hidden="1" x14ac:dyDescent="0.25">
      <c r="A268" s="147"/>
      <c r="B268" s="147"/>
      <c r="C268" s="147"/>
      <c r="D268" s="147"/>
      <c r="E268" s="147"/>
      <c r="F268" s="147"/>
      <c r="G268" s="147"/>
      <c r="H268" s="147"/>
      <c r="I268" s="147"/>
      <c r="J268" s="156"/>
    </row>
    <row r="269" spans="1:10" ht="13.2" hidden="1" x14ac:dyDescent="0.25">
      <c r="A269" s="147"/>
      <c r="B269" s="147"/>
      <c r="C269" s="147"/>
      <c r="D269" s="147"/>
      <c r="E269" s="147"/>
      <c r="F269" s="147"/>
      <c r="G269" s="147"/>
      <c r="H269" s="147"/>
      <c r="I269" s="147"/>
      <c r="J269" s="156"/>
    </row>
    <row r="270" spans="1:10" ht="13.2" hidden="1" x14ac:dyDescent="0.25">
      <c r="A270" s="147"/>
      <c r="B270" s="147"/>
      <c r="C270" s="147"/>
      <c r="D270" s="147"/>
      <c r="E270" s="147"/>
      <c r="F270" s="147"/>
      <c r="G270" s="147"/>
      <c r="H270" s="147"/>
      <c r="I270" s="147"/>
      <c r="J270" s="156"/>
    </row>
    <row r="271" spans="1:10" ht="13.2" hidden="1" x14ac:dyDescent="0.25">
      <c r="A271" s="147"/>
      <c r="B271" s="147"/>
      <c r="C271" s="147"/>
      <c r="D271" s="147"/>
      <c r="E271" s="147"/>
      <c r="F271" s="147"/>
      <c r="G271" s="147"/>
      <c r="H271" s="147"/>
      <c r="I271" s="147"/>
      <c r="J271" s="156"/>
    </row>
    <row r="272" spans="1:10" ht="13.2" hidden="1" x14ac:dyDescent="0.25">
      <c r="A272" s="147"/>
      <c r="B272" s="147"/>
      <c r="C272" s="147"/>
      <c r="D272" s="147"/>
      <c r="E272" s="147"/>
      <c r="F272" s="147"/>
      <c r="G272" s="147"/>
      <c r="H272" s="147"/>
      <c r="I272" s="147"/>
      <c r="J272" s="156"/>
    </row>
    <row r="273" spans="1:10" ht="13.2" hidden="1" x14ac:dyDescent="0.25">
      <c r="A273" s="147"/>
      <c r="B273" s="147"/>
      <c r="C273" s="147"/>
      <c r="D273" s="147"/>
      <c r="E273" s="147"/>
      <c r="F273" s="147"/>
      <c r="G273" s="147"/>
      <c r="H273" s="147"/>
      <c r="I273" s="147"/>
      <c r="J273" s="156"/>
    </row>
    <row r="274" spans="1:10" ht="13.2" hidden="1" x14ac:dyDescent="0.25">
      <c r="A274" s="147"/>
      <c r="B274" s="147"/>
      <c r="C274" s="147"/>
      <c r="D274" s="147"/>
      <c r="E274" s="147"/>
      <c r="F274" s="147"/>
      <c r="G274" s="147"/>
      <c r="H274" s="147"/>
      <c r="I274" s="147"/>
      <c r="J274" s="156"/>
    </row>
    <row r="275" spans="1:10" ht="13.2" hidden="1" x14ac:dyDescent="0.25">
      <c r="A275" s="147"/>
      <c r="B275" s="147"/>
      <c r="C275" s="147"/>
      <c r="D275" s="147"/>
      <c r="E275" s="147"/>
      <c r="F275" s="147"/>
      <c r="G275" s="147"/>
      <c r="H275" s="147"/>
      <c r="I275" s="147"/>
      <c r="J275" s="156"/>
    </row>
    <row r="276" spans="1:10" ht="13.2" hidden="1" x14ac:dyDescent="0.25">
      <c r="A276" s="147"/>
      <c r="B276" s="147"/>
      <c r="C276" s="147"/>
      <c r="D276" s="147"/>
      <c r="E276" s="147"/>
      <c r="F276" s="147"/>
      <c r="G276" s="147"/>
      <c r="H276" s="147"/>
      <c r="I276" s="147"/>
      <c r="J276" s="156"/>
    </row>
    <row r="277" spans="1:10" ht="13.2" hidden="1" x14ac:dyDescent="0.25">
      <c r="A277" s="147"/>
      <c r="B277" s="147"/>
      <c r="C277" s="147"/>
      <c r="D277" s="147"/>
      <c r="E277" s="147"/>
      <c r="F277" s="147"/>
      <c r="G277" s="147"/>
      <c r="H277" s="147"/>
      <c r="I277" s="147"/>
      <c r="J277" s="156"/>
    </row>
    <row r="278" spans="1:10" ht="13.2" hidden="1" x14ac:dyDescent="0.25">
      <c r="A278" s="147"/>
      <c r="B278" s="147"/>
      <c r="C278" s="147"/>
      <c r="D278" s="147"/>
      <c r="E278" s="147"/>
      <c r="F278" s="147"/>
      <c r="G278" s="147"/>
      <c r="H278" s="147"/>
      <c r="I278" s="147"/>
      <c r="J278" s="156"/>
    </row>
    <row r="279" spans="1:10" ht="13.2" hidden="1" x14ac:dyDescent="0.25">
      <c r="A279" s="147"/>
      <c r="B279" s="147"/>
      <c r="C279" s="147"/>
      <c r="D279" s="147"/>
      <c r="E279" s="147"/>
      <c r="F279" s="147"/>
      <c r="G279" s="147"/>
      <c r="H279" s="147"/>
      <c r="I279" s="147"/>
      <c r="J279" s="156"/>
    </row>
    <row r="280" spans="1:10" ht="13.2" hidden="1" x14ac:dyDescent="0.25">
      <c r="A280" s="147"/>
      <c r="B280" s="147"/>
      <c r="C280" s="147"/>
      <c r="D280" s="147"/>
      <c r="E280" s="147"/>
      <c r="F280" s="147"/>
      <c r="G280" s="147"/>
      <c r="H280" s="147"/>
      <c r="I280" s="147"/>
      <c r="J280" s="156"/>
    </row>
    <row r="281" spans="1:10" ht="13.2" hidden="1" x14ac:dyDescent="0.25">
      <c r="A281" s="147"/>
      <c r="B281" s="147"/>
      <c r="C281" s="147"/>
      <c r="D281" s="147"/>
      <c r="E281" s="147"/>
      <c r="F281" s="147"/>
      <c r="G281" s="147"/>
      <c r="H281" s="147"/>
      <c r="I281" s="147"/>
      <c r="J281" s="156"/>
    </row>
    <row r="282" spans="1:10" ht="13.2" hidden="1" x14ac:dyDescent="0.25">
      <c r="A282" s="147"/>
      <c r="B282" s="147"/>
      <c r="C282" s="147"/>
      <c r="D282" s="147"/>
      <c r="E282" s="147"/>
      <c r="F282" s="147"/>
      <c r="G282" s="147"/>
      <c r="H282" s="147"/>
      <c r="I282" s="147"/>
      <c r="J282" s="156"/>
    </row>
    <row r="283" spans="1:10" ht="13.2" hidden="1" x14ac:dyDescent="0.25">
      <c r="A283" s="147"/>
      <c r="B283" s="147"/>
      <c r="C283" s="147"/>
      <c r="D283" s="147"/>
      <c r="E283" s="147"/>
      <c r="F283" s="147"/>
      <c r="G283" s="147"/>
      <c r="H283" s="147"/>
      <c r="I283" s="147"/>
      <c r="J283" s="156"/>
    </row>
    <row r="284" spans="1:10" ht="13.2" hidden="1" x14ac:dyDescent="0.25">
      <c r="A284" s="147"/>
      <c r="B284" s="147"/>
      <c r="C284" s="147"/>
      <c r="D284" s="147"/>
      <c r="E284" s="147"/>
      <c r="F284" s="147"/>
      <c r="G284" s="147"/>
      <c r="H284" s="147"/>
      <c r="I284" s="147"/>
      <c r="J284" s="156"/>
    </row>
    <row r="285" spans="1:10" ht="13.2" hidden="1" x14ac:dyDescent="0.25">
      <c r="A285" s="147"/>
      <c r="B285" s="147"/>
      <c r="C285" s="147"/>
      <c r="D285" s="147"/>
      <c r="E285" s="147"/>
      <c r="F285" s="147"/>
      <c r="G285" s="147"/>
      <c r="H285" s="147"/>
      <c r="I285" s="147"/>
      <c r="J285" s="156"/>
    </row>
    <row r="286" spans="1:10" ht="13.2" hidden="1" x14ac:dyDescent="0.25">
      <c r="A286" s="147"/>
      <c r="B286" s="147"/>
      <c r="C286" s="147"/>
      <c r="D286" s="147"/>
      <c r="E286" s="147"/>
      <c r="F286" s="147"/>
      <c r="G286" s="147"/>
      <c r="H286" s="147"/>
      <c r="I286" s="147"/>
      <c r="J286" s="156"/>
    </row>
    <row r="287" spans="1:10" ht="13.2" hidden="1" x14ac:dyDescent="0.25">
      <c r="A287" s="147"/>
      <c r="B287" s="147"/>
      <c r="C287" s="147"/>
      <c r="D287" s="147"/>
      <c r="E287" s="147"/>
      <c r="F287" s="147"/>
      <c r="G287" s="147"/>
      <c r="H287" s="147"/>
      <c r="I287" s="147"/>
      <c r="J287" s="156"/>
    </row>
    <row r="288" spans="1:10" ht="13.2" hidden="1" x14ac:dyDescent="0.25">
      <c r="A288" s="147"/>
      <c r="B288" s="147"/>
      <c r="C288" s="147"/>
      <c r="D288" s="147"/>
      <c r="E288" s="147"/>
      <c r="F288" s="147"/>
      <c r="G288" s="147"/>
      <c r="H288" s="147"/>
      <c r="I288" s="147"/>
      <c r="J288" s="156"/>
    </row>
    <row r="289" spans="1:10" ht="13.2" hidden="1" x14ac:dyDescent="0.25">
      <c r="A289" s="147"/>
      <c r="B289" s="147"/>
      <c r="C289" s="147"/>
      <c r="D289" s="147"/>
      <c r="E289" s="147"/>
      <c r="F289" s="147"/>
      <c r="G289" s="147"/>
      <c r="H289" s="147"/>
      <c r="I289" s="147"/>
      <c r="J289" s="156"/>
    </row>
    <row r="290" spans="1:10" ht="13.2" hidden="1" x14ac:dyDescent="0.25">
      <c r="A290" s="147"/>
      <c r="B290" s="147"/>
      <c r="C290" s="147"/>
      <c r="D290" s="147"/>
      <c r="E290" s="147"/>
      <c r="F290" s="147"/>
      <c r="G290" s="147"/>
      <c r="H290" s="147"/>
      <c r="I290" s="147"/>
      <c r="J290" s="156"/>
    </row>
    <row r="291" spans="1:10" ht="13.2" hidden="1" x14ac:dyDescent="0.25">
      <c r="A291" s="147"/>
      <c r="B291" s="147"/>
      <c r="C291" s="147"/>
      <c r="D291" s="147"/>
      <c r="E291" s="147"/>
      <c r="F291" s="147"/>
      <c r="G291" s="147"/>
      <c r="H291" s="147"/>
      <c r="I291" s="147"/>
      <c r="J291" s="156"/>
    </row>
    <row r="292" spans="1:10" ht="13.2" hidden="1" x14ac:dyDescent="0.25">
      <c r="A292" s="147"/>
      <c r="B292" s="147"/>
      <c r="C292" s="147"/>
      <c r="D292" s="147"/>
      <c r="E292" s="147"/>
      <c r="F292" s="147"/>
      <c r="G292" s="147"/>
      <c r="H292" s="147"/>
      <c r="I292" s="147"/>
      <c r="J292" s="156"/>
    </row>
    <row r="293" spans="1:10" ht="13.2" hidden="1" x14ac:dyDescent="0.25">
      <c r="A293" s="147"/>
      <c r="B293" s="147"/>
      <c r="C293" s="147"/>
      <c r="D293" s="147"/>
      <c r="E293" s="147"/>
      <c r="F293" s="147"/>
      <c r="G293" s="147"/>
      <c r="H293" s="147"/>
      <c r="I293" s="147"/>
      <c r="J293" s="156"/>
    </row>
    <row r="294" spans="1:10" ht="13.2" hidden="1" x14ac:dyDescent="0.25">
      <c r="A294" s="147"/>
      <c r="B294" s="147"/>
      <c r="C294" s="147"/>
      <c r="D294" s="147"/>
      <c r="E294" s="147"/>
      <c r="F294" s="147"/>
      <c r="G294" s="147"/>
      <c r="H294" s="147"/>
      <c r="I294" s="147"/>
      <c r="J294" s="156"/>
    </row>
    <row r="295" spans="1:10" ht="13.2" hidden="1" x14ac:dyDescent="0.25">
      <c r="A295" s="147"/>
      <c r="B295" s="147"/>
      <c r="C295" s="147"/>
      <c r="D295" s="147"/>
      <c r="E295" s="147"/>
      <c r="F295" s="147"/>
      <c r="G295" s="147"/>
      <c r="H295" s="147"/>
      <c r="I295" s="147"/>
      <c r="J295" s="156"/>
    </row>
    <row r="296" spans="1:10" ht="13.2" hidden="1" x14ac:dyDescent="0.25">
      <c r="A296" s="147"/>
      <c r="B296" s="147"/>
      <c r="C296" s="147"/>
      <c r="D296" s="147"/>
      <c r="E296" s="147"/>
      <c r="F296" s="147"/>
      <c r="G296" s="147"/>
      <c r="H296" s="147"/>
      <c r="I296" s="147"/>
      <c r="J296" s="156"/>
    </row>
    <row r="297" spans="1:10" ht="13.2" hidden="1" x14ac:dyDescent="0.25">
      <c r="A297" s="147"/>
      <c r="B297" s="147"/>
      <c r="C297" s="147"/>
      <c r="D297" s="147"/>
      <c r="E297" s="147"/>
      <c r="F297" s="147"/>
      <c r="G297" s="147"/>
      <c r="H297" s="147"/>
      <c r="I297" s="147"/>
      <c r="J297" s="156"/>
    </row>
    <row r="298" spans="1:10" ht="13.2" hidden="1" x14ac:dyDescent="0.25">
      <c r="A298" s="147"/>
      <c r="B298" s="147"/>
      <c r="C298" s="147"/>
      <c r="D298" s="147"/>
      <c r="E298" s="147"/>
      <c r="F298" s="147"/>
      <c r="G298" s="147"/>
      <c r="H298" s="147"/>
      <c r="I298" s="147"/>
      <c r="J298" s="156"/>
    </row>
    <row r="299" spans="1:10" ht="13.2" hidden="1" x14ac:dyDescent="0.25">
      <c r="A299" s="147"/>
      <c r="B299" s="147"/>
      <c r="C299" s="147"/>
      <c r="D299" s="147"/>
      <c r="E299" s="147"/>
      <c r="F299" s="147"/>
      <c r="G299" s="147"/>
      <c r="H299" s="147"/>
      <c r="I299" s="147"/>
      <c r="J299" s="156"/>
    </row>
    <row r="300" spans="1:10" ht="13.2" hidden="1" x14ac:dyDescent="0.25">
      <c r="A300" s="147"/>
      <c r="B300" s="147"/>
      <c r="C300" s="147"/>
      <c r="D300" s="147"/>
      <c r="E300" s="147"/>
      <c r="F300" s="147"/>
      <c r="G300" s="147"/>
      <c r="H300" s="147"/>
      <c r="I300" s="147"/>
      <c r="J300" s="156"/>
    </row>
    <row r="301" spans="1:10" ht="13.2" hidden="1" x14ac:dyDescent="0.25">
      <c r="A301" s="147"/>
      <c r="B301" s="147"/>
      <c r="C301" s="147"/>
      <c r="D301" s="147"/>
      <c r="E301" s="147"/>
      <c r="F301" s="147"/>
      <c r="G301" s="147"/>
      <c r="H301" s="147"/>
      <c r="I301" s="147"/>
      <c r="J301" s="156"/>
    </row>
    <row r="302" spans="1:10" ht="13.2" hidden="1" x14ac:dyDescent="0.25">
      <c r="A302" s="147"/>
      <c r="B302" s="147"/>
      <c r="C302" s="147"/>
      <c r="D302" s="147"/>
      <c r="E302" s="147"/>
      <c r="F302" s="147"/>
      <c r="G302" s="147"/>
      <c r="H302" s="147"/>
      <c r="I302" s="147"/>
      <c r="J302" s="156"/>
    </row>
    <row r="303" spans="1:10" ht="13.2" hidden="1" x14ac:dyDescent="0.25">
      <c r="A303" s="147"/>
      <c r="B303" s="147"/>
      <c r="C303" s="147"/>
      <c r="D303" s="147"/>
      <c r="E303" s="147"/>
      <c r="F303" s="147"/>
      <c r="G303" s="147"/>
      <c r="H303" s="147"/>
      <c r="I303" s="147"/>
      <c r="J303" s="156"/>
    </row>
    <row r="304" spans="1:10" ht="13.2" hidden="1" x14ac:dyDescent="0.25">
      <c r="A304" s="147"/>
      <c r="B304" s="147"/>
      <c r="C304" s="147"/>
      <c r="D304" s="147"/>
      <c r="E304" s="147"/>
      <c r="F304" s="147"/>
      <c r="G304" s="147"/>
      <c r="H304" s="147"/>
      <c r="I304" s="147"/>
      <c r="J304" s="156"/>
    </row>
    <row r="305" spans="1:10" ht="13.2" hidden="1" x14ac:dyDescent="0.25">
      <c r="A305" s="147"/>
      <c r="B305" s="147"/>
      <c r="C305" s="147"/>
      <c r="D305" s="147"/>
      <c r="E305" s="147"/>
      <c r="F305" s="147"/>
      <c r="G305" s="147"/>
      <c r="H305" s="147"/>
      <c r="I305" s="147"/>
      <c r="J305" s="156"/>
    </row>
    <row r="306" spans="1:10" ht="13.2" hidden="1" x14ac:dyDescent="0.25">
      <c r="A306" s="147"/>
      <c r="B306" s="147"/>
      <c r="C306" s="147"/>
      <c r="D306" s="147"/>
      <c r="E306" s="147"/>
      <c r="F306" s="147"/>
      <c r="G306" s="147"/>
      <c r="H306" s="147"/>
      <c r="I306" s="147"/>
      <c r="J306" s="156"/>
    </row>
    <row r="307" spans="1:10" ht="13.2" hidden="1" x14ac:dyDescent="0.25">
      <c r="A307" s="147"/>
      <c r="B307" s="147"/>
      <c r="C307" s="147"/>
      <c r="D307" s="147"/>
      <c r="E307" s="147"/>
      <c r="F307" s="147"/>
      <c r="G307" s="147"/>
      <c r="H307" s="147"/>
      <c r="I307" s="147"/>
      <c r="J307" s="156"/>
    </row>
    <row r="308" spans="1:10" ht="13.2" hidden="1" x14ac:dyDescent="0.25">
      <c r="A308" s="147"/>
      <c r="B308" s="147"/>
      <c r="C308" s="147"/>
      <c r="D308" s="147"/>
      <c r="E308" s="147"/>
      <c r="F308" s="147"/>
      <c r="G308" s="147"/>
      <c r="H308" s="147"/>
      <c r="I308" s="147"/>
      <c r="J308" s="156"/>
    </row>
    <row r="309" spans="1:10" ht="13.2" hidden="1" x14ac:dyDescent="0.25">
      <c r="A309" s="147"/>
      <c r="B309" s="147"/>
      <c r="C309" s="147"/>
      <c r="D309" s="147"/>
      <c r="E309" s="147"/>
      <c r="F309" s="147"/>
      <c r="G309" s="147"/>
      <c r="H309" s="147"/>
      <c r="I309" s="147"/>
      <c r="J309" s="156"/>
    </row>
    <row r="310" spans="1:10" ht="13.2" hidden="1" x14ac:dyDescent="0.25">
      <c r="A310" s="147"/>
      <c r="B310" s="147"/>
      <c r="C310" s="147"/>
      <c r="D310" s="147"/>
      <c r="E310" s="147"/>
      <c r="F310" s="147"/>
      <c r="G310" s="147"/>
      <c r="H310" s="147"/>
      <c r="I310" s="147"/>
      <c r="J310" s="156"/>
    </row>
    <row r="311" spans="1:10" ht="13.2" hidden="1" x14ac:dyDescent="0.25">
      <c r="A311" s="147"/>
      <c r="B311" s="147"/>
      <c r="C311" s="147"/>
      <c r="D311" s="147"/>
      <c r="E311" s="147"/>
      <c r="F311" s="147"/>
      <c r="G311" s="147"/>
      <c r="H311" s="147"/>
      <c r="I311" s="147"/>
      <c r="J311" s="156"/>
    </row>
    <row r="312" spans="1:10" ht="13.2" hidden="1" x14ac:dyDescent="0.25">
      <c r="A312" s="147"/>
      <c r="B312" s="147"/>
      <c r="C312" s="147"/>
      <c r="D312" s="147"/>
      <c r="E312" s="147"/>
      <c r="F312" s="147"/>
      <c r="G312" s="147"/>
      <c r="H312" s="147"/>
      <c r="I312" s="147"/>
      <c r="J312" s="156"/>
    </row>
    <row r="313" spans="1:10" ht="13.2" hidden="1" x14ac:dyDescent="0.25">
      <c r="A313" s="147"/>
      <c r="B313" s="147"/>
      <c r="C313" s="147"/>
      <c r="D313" s="147"/>
      <c r="E313" s="147"/>
      <c r="F313" s="147"/>
      <c r="G313" s="147"/>
      <c r="H313" s="147"/>
      <c r="I313" s="147"/>
      <c r="J313" s="156"/>
    </row>
    <row r="314" spans="1:10" ht="13.2" hidden="1" x14ac:dyDescent="0.25">
      <c r="A314" s="147"/>
      <c r="B314" s="147"/>
      <c r="C314" s="147"/>
      <c r="D314" s="147"/>
      <c r="E314" s="147"/>
      <c r="F314" s="147"/>
      <c r="G314" s="147"/>
      <c r="H314" s="147"/>
      <c r="I314" s="147"/>
      <c r="J314" s="156"/>
    </row>
    <row r="315" spans="1:10" ht="13.2" hidden="1" x14ac:dyDescent="0.25">
      <c r="A315" s="147"/>
      <c r="B315" s="147"/>
      <c r="C315" s="147"/>
      <c r="D315" s="147"/>
      <c r="E315" s="147"/>
      <c r="F315" s="147"/>
      <c r="G315" s="147"/>
      <c r="H315" s="147"/>
      <c r="I315" s="147"/>
      <c r="J315" s="156"/>
    </row>
    <row r="316" spans="1:10" ht="13.2" hidden="1" x14ac:dyDescent="0.25">
      <c r="A316" s="147"/>
      <c r="B316" s="147"/>
      <c r="C316" s="147"/>
      <c r="D316" s="147"/>
      <c r="E316" s="147"/>
      <c r="F316" s="147"/>
      <c r="G316" s="147"/>
      <c r="H316" s="147"/>
      <c r="I316" s="147"/>
      <c r="J316" s="156"/>
    </row>
    <row r="317" spans="1:10" ht="13.2" hidden="1" x14ac:dyDescent="0.25">
      <c r="A317" s="147"/>
      <c r="B317" s="147"/>
      <c r="C317" s="147"/>
      <c r="D317" s="147"/>
      <c r="E317" s="147"/>
      <c r="F317" s="147"/>
      <c r="G317" s="147"/>
      <c r="H317" s="147"/>
      <c r="I317" s="147"/>
      <c r="J317" s="156"/>
    </row>
    <row r="318" spans="1:10" ht="13.2" hidden="1" x14ac:dyDescent="0.25">
      <c r="A318" s="147"/>
      <c r="B318" s="147"/>
      <c r="C318" s="147"/>
      <c r="D318" s="147"/>
      <c r="E318" s="147"/>
      <c r="F318" s="147"/>
      <c r="G318" s="147"/>
      <c r="H318" s="147"/>
      <c r="I318" s="147"/>
      <c r="J318" s="156"/>
    </row>
    <row r="319" spans="1:10" ht="13.2" hidden="1" x14ac:dyDescent="0.25">
      <c r="A319" s="147"/>
      <c r="B319" s="147"/>
      <c r="C319" s="147"/>
      <c r="D319" s="147"/>
      <c r="E319" s="147"/>
      <c r="F319" s="147"/>
      <c r="G319" s="147"/>
      <c r="H319" s="147"/>
      <c r="I319" s="147"/>
      <c r="J319" s="156"/>
    </row>
    <row r="320" spans="1:10" ht="13.2" hidden="1" x14ac:dyDescent="0.25">
      <c r="A320" s="147"/>
      <c r="B320" s="147"/>
      <c r="C320" s="147"/>
      <c r="D320" s="147"/>
      <c r="E320" s="147"/>
      <c r="F320" s="147"/>
      <c r="G320" s="147"/>
      <c r="H320" s="147"/>
      <c r="I320" s="147"/>
      <c r="J320" s="156"/>
    </row>
    <row r="321" spans="1:10" ht="13.2" hidden="1" x14ac:dyDescent="0.25">
      <c r="A321" s="147"/>
      <c r="B321" s="147"/>
      <c r="C321" s="147"/>
      <c r="D321" s="147"/>
      <c r="E321" s="147"/>
      <c r="F321" s="147"/>
      <c r="G321" s="147"/>
      <c r="H321" s="147"/>
      <c r="I321" s="147"/>
      <c r="J321" s="156"/>
    </row>
    <row r="322" spans="1:10" ht="13.2" hidden="1" x14ac:dyDescent="0.25">
      <c r="A322" s="147"/>
      <c r="B322" s="147"/>
      <c r="C322" s="147"/>
      <c r="D322" s="147"/>
      <c r="E322" s="147"/>
      <c r="F322" s="147"/>
      <c r="G322" s="147"/>
      <c r="H322" s="147"/>
      <c r="I322" s="147"/>
      <c r="J322" s="156"/>
    </row>
    <row r="323" spans="1:10" ht="13.2" hidden="1" x14ac:dyDescent="0.25">
      <c r="A323" s="147"/>
      <c r="B323" s="147"/>
      <c r="C323" s="147"/>
      <c r="D323" s="147"/>
      <c r="E323" s="147"/>
      <c r="F323" s="147"/>
      <c r="G323" s="147"/>
      <c r="H323" s="147"/>
      <c r="I323" s="147"/>
      <c r="J323" s="156"/>
    </row>
    <row r="324" spans="1:10" ht="13.2" hidden="1" x14ac:dyDescent="0.25">
      <c r="A324" s="147"/>
      <c r="B324" s="147"/>
      <c r="C324" s="147"/>
      <c r="D324" s="147"/>
      <c r="E324" s="147"/>
      <c r="F324" s="147"/>
      <c r="G324" s="147"/>
      <c r="H324" s="147"/>
      <c r="I324" s="147"/>
      <c r="J324" s="156"/>
    </row>
    <row r="325" spans="1:10" ht="13.2" hidden="1" x14ac:dyDescent="0.25">
      <c r="A325" s="147"/>
      <c r="B325" s="147"/>
      <c r="C325" s="147"/>
      <c r="D325" s="147"/>
      <c r="E325" s="147"/>
      <c r="F325" s="147"/>
      <c r="G325" s="147"/>
      <c r="H325" s="147"/>
      <c r="I325" s="147"/>
      <c r="J325" s="156"/>
    </row>
    <row r="326" spans="1:10" ht="13.2" hidden="1" x14ac:dyDescent="0.25">
      <c r="A326" s="147"/>
      <c r="B326" s="147"/>
      <c r="C326" s="147"/>
      <c r="D326" s="147"/>
      <c r="E326" s="147"/>
      <c r="F326" s="147"/>
      <c r="G326" s="147"/>
      <c r="H326" s="147"/>
      <c r="I326" s="147"/>
      <c r="J326" s="156"/>
    </row>
    <row r="327" spans="1:10" ht="13.2" hidden="1" x14ac:dyDescent="0.25">
      <c r="A327" s="147"/>
      <c r="B327" s="147"/>
      <c r="C327" s="147"/>
      <c r="D327" s="147"/>
      <c r="E327" s="147"/>
      <c r="F327" s="147"/>
      <c r="G327" s="147"/>
      <c r="H327" s="147"/>
      <c r="I327" s="147"/>
      <c r="J327" s="156"/>
    </row>
    <row r="328" spans="1:10" ht="13.2" hidden="1" x14ac:dyDescent="0.25">
      <c r="A328" s="147"/>
      <c r="B328" s="147"/>
      <c r="C328" s="147"/>
      <c r="D328" s="147"/>
      <c r="E328" s="147"/>
      <c r="F328" s="147"/>
      <c r="G328" s="147"/>
      <c r="H328" s="147"/>
      <c r="I328" s="147"/>
      <c r="J328" s="156"/>
    </row>
    <row r="329" spans="1:10" ht="13.2" hidden="1" x14ac:dyDescent="0.25">
      <c r="A329" s="147"/>
      <c r="B329" s="147"/>
      <c r="C329" s="147"/>
      <c r="D329" s="147"/>
      <c r="E329" s="147"/>
      <c r="F329" s="147"/>
      <c r="G329" s="147"/>
      <c r="H329" s="147"/>
      <c r="I329" s="147"/>
      <c r="J329" s="156"/>
    </row>
    <row r="330" spans="1:10" ht="13.2" hidden="1" x14ac:dyDescent="0.25">
      <c r="A330" s="147"/>
      <c r="B330" s="147"/>
      <c r="C330" s="147"/>
      <c r="D330" s="147"/>
      <c r="E330" s="147"/>
      <c r="F330" s="147"/>
      <c r="G330" s="147"/>
      <c r="H330" s="147"/>
      <c r="I330" s="147"/>
      <c r="J330" s="156"/>
    </row>
    <row r="331" spans="1:10" ht="13.2" hidden="1" x14ac:dyDescent="0.25">
      <c r="A331" s="147"/>
      <c r="B331" s="147"/>
      <c r="C331" s="147"/>
      <c r="D331" s="147"/>
      <c r="E331" s="147"/>
      <c r="F331" s="147"/>
      <c r="G331" s="147"/>
      <c r="H331" s="147"/>
      <c r="I331" s="147"/>
      <c r="J331" s="156"/>
    </row>
    <row r="332" spans="1:10" ht="13.2" hidden="1" x14ac:dyDescent="0.25">
      <c r="A332" s="147"/>
      <c r="B332" s="147"/>
      <c r="C332" s="147"/>
      <c r="D332" s="147"/>
      <c r="E332" s="147"/>
      <c r="F332" s="147"/>
      <c r="G332" s="147"/>
      <c r="H332" s="147"/>
      <c r="I332" s="147"/>
      <c r="J332" s="156"/>
    </row>
    <row r="333" spans="1:10" ht="13.2" hidden="1" x14ac:dyDescent="0.25">
      <c r="A333" s="147"/>
      <c r="B333" s="147"/>
      <c r="C333" s="147"/>
      <c r="D333" s="147"/>
      <c r="E333" s="147"/>
      <c r="F333" s="147"/>
      <c r="G333" s="147"/>
      <c r="H333" s="147"/>
      <c r="I333" s="147"/>
      <c r="J333" s="156"/>
    </row>
    <row r="334" spans="1:10" ht="13.2" hidden="1" x14ac:dyDescent="0.25">
      <c r="A334" s="147"/>
      <c r="B334" s="147"/>
      <c r="C334" s="147"/>
      <c r="D334" s="147"/>
      <c r="E334" s="147"/>
      <c r="F334" s="147"/>
      <c r="G334" s="147"/>
      <c r="H334" s="147"/>
      <c r="I334" s="147"/>
      <c r="J334" s="156"/>
    </row>
    <row r="335" spans="1:10" ht="13.2" hidden="1" x14ac:dyDescent="0.25">
      <c r="A335" s="147"/>
      <c r="B335" s="147"/>
      <c r="C335" s="147"/>
      <c r="D335" s="147"/>
      <c r="E335" s="147"/>
      <c r="F335" s="147"/>
      <c r="G335" s="147"/>
      <c r="H335" s="147"/>
      <c r="I335" s="147"/>
      <c r="J335" s="156"/>
    </row>
    <row r="336" spans="1:10" ht="13.2" hidden="1" x14ac:dyDescent="0.25">
      <c r="A336" s="147"/>
      <c r="B336" s="147"/>
      <c r="C336" s="147"/>
      <c r="D336" s="147"/>
      <c r="E336" s="147"/>
      <c r="F336" s="147"/>
      <c r="G336" s="147"/>
      <c r="H336" s="147"/>
      <c r="I336" s="147"/>
      <c r="J336" s="156"/>
    </row>
    <row r="337" spans="1:10" ht="13.2" hidden="1" x14ac:dyDescent="0.25">
      <c r="A337" s="147"/>
      <c r="B337" s="147"/>
      <c r="C337" s="147"/>
      <c r="D337" s="147"/>
      <c r="E337" s="147"/>
      <c r="F337" s="147"/>
      <c r="G337" s="147"/>
      <c r="H337" s="147"/>
      <c r="I337" s="147"/>
      <c r="J337" s="156"/>
    </row>
    <row r="338" spans="1:10" ht="13.2" hidden="1" x14ac:dyDescent="0.25">
      <c r="A338" s="147"/>
      <c r="B338" s="147"/>
      <c r="C338" s="147"/>
      <c r="D338" s="147"/>
      <c r="E338" s="147"/>
      <c r="F338" s="147"/>
      <c r="G338" s="147"/>
      <c r="H338" s="147"/>
      <c r="I338" s="147"/>
      <c r="J338" s="156"/>
    </row>
    <row r="339" spans="1:10" ht="13.2" hidden="1" x14ac:dyDescent="0.25">
      <c r="A339" s="147"/>
      <c r="B339" s="147"/>
      <c r="C339" s="147"/>
      <c r="D339" s="147"/>
      <c r="E339" s="147"/>
      <c r="F339" s="147"/>
      <c r="G339" s="147"/>
      <c r="H339" s="147"/>
      <c r="I339" s="147"/>
      <c r="J339" s="156"/>
    </row>
    <row r="340" spans="1:10" ht="13.2" hidden="1" x14ac:dyDescent="0.25">
      <c r="A340" s="147"/>
      <c r="B340" s="147"/>
      <c r="C340" s="147"/>
      <c r="D340" s="147"/>
      <c r="E340" s="147"/>
      <c r="F340" s="147"/>
      <c r="G340" s="147"/>
      <c r="H340" s="147"/>
      <c r="I340" s="147"/>
      <c r="J340" s="156"/>
    </row>
    <row r="341" spans="1:10" ht="13.2" hidden="1" x14ac:dyDescent="0.25">
      <c r="A341" s="147"/>
      <c r="B341" s="147"/>
      <c r="C341" s="147"/>
      <c r="D341" s="147"/>
      <c r="E341" s="147"/>
      <c r="F341" s="147"/>
      <c r="G341" s="147"/>
      <c r="H341" s="147"/>
      <c r="I341" s="147"/>
      <c r="J341" s="156"/>
    </row>
    <row r="342" spans="1:10" ht="13.2" hidden="1" x14ac:dyDescent="0.25">
      <c r="A342" s="147"/>
      <c r="B342" s="147"/>
      <c r="C342" s="147"/>
      <c r="D342" s="147"/>
      <c r="E342" s="147"/>
      <c r="F342" s="147"/>
      <c r="G342" s="147"/>
      <c r="H342" s="147"/>
      <c r="I342" s="147"/>
      <c r="J342" s="156"/>
    </row>
    <row r="343" spans="1:10" ht="13.2" hidden="1" x14ac:dyDescent="0.25">
      <c r="A343" s="147"/>
      <c r="B343" s="147"/>
      <c r="C343" s="147"/>
      <c r="D343" s="147"/>
      <c r="E343" s="147"/>
      <c r="F343" s="147"/>
      <c r="G343" s="147"/>
      <c r="H343" s="147"/>
      <c r="I343" s="147"/>
      <c r="J343" s="156"/>
    </row>
    <row r="344" spans="1:10" ht="13.2" hidden="1" x14ac:dyDescent="0.25">
      <c r="A344" s="147"/>
      <c r="B344" s="147"/>
      <c r="C344" s="147"/>
      <c r="D344" s="147"/>
      <c r="E344" s="147"/>
      <c r="F344" s="147"/>
      <c r="G344" s="147"/>
      <c r="H344" s="147"/>
      <c r="I344" s="147"/>
      <c r="J344" s="156"/>
    </row>
    <row r="345" spans="1:10" ht="13.2" hidden="1" x14ac:dyDescent="0.25">
      <c r="A345" s="147"/>
      <c r="B345" s="147"/>
      <c r="C345" s="147"/>
      <c r="D345" s="147"/>
      <c r="E345" s="147"/>
      <c r="F345" s="147"/>
      <c r="G345" s="147"/>
      <c r="H345" s="147"/>
      <c r="I345" s="147"/>
      <c r="J345" s="156"/>
    </row>
    <row r="346" spans="1:10" ht="13.2" hidden="1" x14ac:dyDescent="0.25">
      <c r="A346" s="147"/>
      <c r="B346" s="147"/>
      <c r="C346" s="147"/>
      <c r="D346" s="147"/>
      <c r="E346" s="147"/>
      <c r="F346" s="147"/>
      <c r="G346" s="147"/>
      <c r="H346" s="147"/>
      <c r="I346" s="147"/>
      <c r="J346" s="156"/>
    </row>
    <row r="347" spans="1:10" ht="13.2" hidden="1" x14ac:dyDescent="0.25">
      <c r="A347" s="147"/>
      <c r="B347" s="147"/>
      <c r="C347" s="147"/>
      <c r="D347" s="147"/>
      <c r="E347" s="147"/>
      <c r="F347" s="147"/>
      <c r="G347" s="147"/>
      <c r="H347" s="147"/>
      <c r="I347" s="147"/>
      <c r="J347" s="156"/>
    </row>
    <row r="348" spans="1:10" ht="13.2" hidden="1" x14ac:dyDescent="0.25">
      <c r="A348" s="147"/>
      <c r="B348" s="147"/>
      <c r="C348" s="147"/>
      <c r="D348" s="147"/>
      <c r="E348" s="147"/>
      <c r="F348" s="147"/>
      <c r="G348" s="147"/>
      <c r="H348" s="147"/>
      <c r="I348" s="147"/>
      <c r="J348" s="156"/>
    </row>
    <row r="349" spans="1:10" ht="13.2" hidden="1" x14ac:dyDescent="0.25">
      <c r="A349" s="147"/>
      <c r="B349" s="147"/>
      <c r="C349" s="147"/>
      <c r="D349" s="147"/>
      <c r="E349" s="147"/>
      <c r="F349" s="147"/>
      <c r="G349" s="147"/>
      <c r="H349" s="147"/>
      <c r="I349" s="147"/>
      <c r="J349" s="156"/>
    </row>
    <row r="350" spans="1:10" ht="13.2" hidden="1" x14ac:dyDescent="0.25">
      <c r="A350" s="147"/>
      <c r="B350" s="147"/>
      <c r="C350" s="147"/>
      <c r="D350" s="147"/>
      <c r="E350" s="147"/>
      <c r="F350" s="147"/>
      <c r="G350" s="147"/>
      <c r="H350" s="147"/>
      <c r="I350" s="147"/>
      <c r="J350" s="156"/>
    </row>
    <row r="351" spans="1:10" ht="13.2" hidden="1" x14ac:dyDescent="0.25">
      <c r="A351" s="147"/>
      <c r="B351" s="147"/>
      <c r="C351" s="147"/>
      <c r="D351" s="147"/>
      <c r="E351" s="147"/>
      <c r="F351" s="147"/>
      <c r="G351" s="147"/>
      <c r="H351" s="147"/>
      <c r="I351" s="147"/>
      <c r="J351" s="156"/>
    </row>
    <row r="352" spans="1:10" ht="13.2" hidden="1" x14ac:dyDescent="0.25">
      <c r="A352" s="147"/>
      <c r="B352" s="147"/>
      <c r="C352" s="147"/>
      <c r="D352" s="147"/>
      <c r="E352" s="147"/>
      <c r="F352" s="147"/>
      <c r="G352" s="147"/>
      <c r="H352" s="147"/>
      <c r="I352" s="147"/>
      <c r="J352" s="156"/>
    </row>
    <row r="353" spans="1:10" ht="13.2" hidden="1" x14ac:dyDescent="0.25">
      <c r="A353" s="147"/>
      <c r="B353" s="147"/>
      <c r="C353" s="147"/>
      <c r="D353" s="147"/>
      <c r="E353" s="147"/>
      <c r="F353" s="147"/>
      <c r="G353" s="147"/>
      <c r="H353" s="147"/>
      <c r="I353" s="147"/>
      <c r="J353" s="156"/>
    </row>
    <row r="354" spans="1:10" ht="13.2" hidden="1" x14ac:dyDescent="0.25">
      <c r="A354" s="147"/>
      <c r="B354" s="147"/>
      <c r="C354" s="147"/>
      <c r="D354" s="147"/>
      <c r="E354" s="147"/>
      <c r="F354" s="147"/>
      <c r="G354" s="147"/>
      <c r="H354" s="147"/>
      <c r="I354" s="147"/>
      <c r="J354" s="156"/>
    </row>
    <row r="355" spans="1:10" ht="13.2" hidden="1" x14ac:dyDescent="0.25">
      <c r="A355" s="147"/>
      <c r="B355" s="147"/>
      <c r="C355" s="147"/>
      <c r="D355" s="147"/>
      <c r="E355" s="147"/>
      <c r="F355" s="147"/>
      <c r="G355" s="147"/>
      <c r="H355" s="147"/>
      <c r="I355" s="147"/>
      <c r="J355" s="156"/>
    </row>
    <row r="356" spans="1:10" ht="13.2" hidden="1" x14ac:dyDescent="0.25">
      <c r="A356" s="147"/>
      <c r="B356" s="147"/>
      <c r="C356" s="147"/>
      <c r="D356" s="147"/>
      <c r="E356" s="147"/>
      <c r="F356" s="147"/>
      <c r="G356" s="147"/>
      <c r="H356" s="147"/>
      <c r="I356" s="147"/>
      <c r="J356" s="156"/>
    </row>
    <row r="357" spans="1:10" ht="13.2" hidden="1" x14ac:dyDescent="0.25">
      <c r="A357" s="147"/>
      <c r="B357" s="147"/>
      <c r="C357" s="147"/>
      <c r="D357" s="147"/>
      <c r="E357" s="147"/>
      <c r="F357" s="147"/>
      <c r="G357" s="147"/>
      <c r="H357" s="147"/>
      <c r="I357" s="147"/>
      <c r="J357" s="156"/>
    </row>
    <row r="358" spans="1:10" ht="13.2" hidden="1" x14ac:dyDescent="0.25">
      <c r="A358" s="147"/>
      <c r="B358" s="147"/>
      <c r="C358" s="147"/>
      <c r="D358" s="147"/>
      <c r="E358" s="147"/>
      <c r="F358" s="147"/>
      <c r="G358" s="147"/>
      <c r="H358" s="147"/>
      <c r="I358" s="147"/>
      <c r="J358" s="156"/>
    </row>
    <row r="359" spans="1:10" ht="13.2" hidden="1" x14ac:dyDescent="0.25">
      <c r="A359" s="147"/>
      <c r="B359" s="147"/>
      <c r="C359" s="147"/>
      <c r="D359" s="147"/>
      <c r="E359" s="147"/>
      <c r="F359" s="147"/>
      <c r="G359" s="147"/>
      <c r="H359" s="147"/>
      <c r="I359" s="147"/>
      <c r="J359" s="156"/>
    </row>
    <row r="360" spans="1:10" ht="13.2" hidden="1" x14ac:dyDescent="0.25">
      <c r="A360" s="147"/>
      <c r="B360" s="147"/>
      <c r="C360" s="147"/>
      <c r="D360" s="147"/>
      <c r="E360" s="147"/>
      <c r="F360" s="147"/>
      <c r="G360" s="147"/>
      <c r="H360" s="147"/>
      <c r="I360" s="147"/>
      <c r="J360" s="156"/>
    </row>
    <row r="361" spans="1:10" ht="13.2" hidden="1" x14ac:dyDescent="0.25">
      <c r="A361" s="147"/>
      <c r="B361" s="147"/>
      <c r="C361" s="147"/>
      <c r="D361" s="147"/>
      <c r="E361" s="147"/>
      <c r="F361" s="147"/>
      <c r="G361" s="147"/>
      <c r="H361" s="147"/>
      <c r="I361" s="147"/>
      <c r="J361" s="156"/>
    </row>
    <row r="362" spans="1:10" ht="13.2" hidden="1" x14ac:dyDescent="0.25">
      <c r="A362" s="147"/>
      <c r="B362" s="147"/>
      <c r="C362" s="147"/>
      <c r="D362" s="147"/>
      <c r="E362" s="147"/>
      <c r="F362" s="147"/>
      <c r="G362" s="147"/>
      <c r="H362" s="147"/>
      <c r="I362" s="147"/>
      <c r="J362" s="156"/>
    </row>
    <row r="363" spans="1:10" ht="13.2" hidden="1" x14ac:dyDescent="0.25">
      <c r="A363" s="147"/>
      <c r="B363" s="147"/>
      <c r="C363" s="147"/>
      <c r="D363" s="147"/>
      <c r="E363" s="147"/>
      <c r="F363" s="147"/>
      <c r="G363" s="147"/>
      <c r="H363" s="147"/>
      <c r="I363" s="147"/>
      <c r="J363" s="156"/>
    </row>
    <row r="364" spans="1:10" ht="13.2" hidden="1" x14ac:dyDescent="0.25">
      <c r="A364" s="147"/>
      <c r="B364" s="147"/>
      <c r="C364" s="147"/>
      <c r="D364" s="147"/>
      <c r="E364" s="147"/>
      <c r="F364" s="147"/>
      <c r="G364" s="147"/>
      <c r="H364" s="147"/>
      <c r="I364" s="147"/>
      <c r="J364" s="156"/>
    </row>
    <row r="365" spans="1:10" ht="13.2" hidden="1" x14ac:dyDescent="0.25">
      <c r="A365" s="147"/>
      <c r="B365" s="147"/>
      <c r="C365" s="147"/>
      <c r="D365" s="147"/>
      <c r="E365" s="147"/>
      <c r="F365" s="147"/>
      <c r="G365" s="147"/>
      <c r="H365" s="147"/>
      <c r="I365" s="147"/>
      <c r="J365" s="156"/>
    </row>
    <row r="366" spans="1:10" ht="13.2" hidden="1" x14ac:dyDescent="0.25">
      <c r="A366" s="147"/>
      <c r="B366" s="147"/>
      <c r="C366" s="147"/>
      <c r="D366" s="147"/>
      <c r="E366" s="147"/>
      <c r="F366" s="147"/>
      <c r="G366" s="147"/>
      <c r="H366" s="147"/>
      <c r="I366" s="147"/>
      <c r="J366" s="156"/>
    </row>
    <row r="367" spans="1:10" ht="13.2" hidden="1" x14ac:dyDescent="0.25">
      <c r="A367" s="147"/>
      <c r="B367" s="147"/>
      <c r="C367" s="147"/>
      <c r="D367" s="147"/>
      <c r="E367" s="147"/>
      <c r="F367" s="147"/>
      <c r="G367" s="147"/>
      <c r="H367" s="147"/>
      <c r="I367" s="147"/>
      <c r="J367" s="156"/>
    </row>
    <row r="368" spans="1:10" ht="13.2" hidden="1" x14ac:dyDescent="0.25">
      <c r="A368" s="147"/>
      <c r="B368" s="147"/>
      <c r="C368" s="147"/>
      <c r="D368" s="147"/>
      <c r="E368" s="147"/>
      <c r="F368" s="147"/>
      <c r="G368" s="147"/>
      <c r="H368" s="147"/>
      <c r="I368" s="147"/>
      <c r="J368" s="156"/>
    </row>
    <row r="369" spans="1:10" ht="13.2" hidden="1" x14ac:dyDescent="0.25">
      <c r="A369" s="147"/>
      <c r="B369" s="147"/>
      <c r="C369" s="147"/>
      <c r="D369" s="147"/>
      <c r="E369" s="147"/>
      <c r="F369" s="147"/>
      <c r="G369" s="147"/>
      <c r="H369" s="147"/>
      <c r="I369" s="147"/>
      <c r="J369" s="156"/>
    </row>
    <row r="370" spans="1:10" ht="13.2" hidden="1" x14ac:dyDescent="0.25">
      <c r="A370" s="147"/>
      <c r="B370" s="147"/>
      <c r="C370" s="147"/>
      <c r="D370" s="147"/>
      <c r="E370" s="147"/>
      <c r="F370" s="147"/>
      <c r="G370" s="147"/>
      <c r="H370" s="147"/>
      <c r="I370" s="147"/>
      <c r="J370" s="156"/>
    </row>
    <row r="371" spans="1:10" ht="13.2" hidden="1" x14ac:dyDescent="0.25">
      <c r="A371" s="147"/>
      <c r="B371" s="147"/>
      <c r="C371" s="147"/>
      <c r="D371" s="147"/>
      <c r="E371" s="147"/>
      <c r="F371" s="147"/>
      <c r="G371" s="147"/>
      <c r="H371" s="147"/>
      <c r="I371" s="147"/>
      <c r="J371" s="156"/>
    </row>
    <row r="372" spans="1:10" ht="13.2" hidden="1" x14ac:dyDescent="0.25">
      <c r="A372" s="147"/>
      <c r="B372" s="147"/>
      <c r="C372" s="147"/>
      <c r="D372" s="147"/>
      <c r="E372" s="147"/>
      <c r="F372" s="147"/>
      <c r="G372" s="147"/>
      <c r="H372" s="147"/>
      <c r="I372" s="147"/>
      <c r="J372" s="156"/>
    </row>
    <row r="373" spans="1:10" ht="13.2" hidden="1" x14ac:dyDescent="0.25">
      <c r="A373" s="147"/>
      <c r="B373" s="147"/>
      <c r="C373" s="147"/>
      <c r="D373" s="147"/>
      <c r="E373" s="147"/>
      <c r="F373" s="147"/>
      <c r="G373" s="147"/>
      <c r="H373" s="147"/>
      <c r="I373" s="147"/>
      <c r="J373" s="156"/>
    </row>
    <row r="374" spans="1:10" ht="13.2" hidden="1" x14ac:dyDescent="0.25">
      <c r="A374" s="147"/>
      <c r="B374" s="147"/>
      <c r="C374" s="147"/>
      <c r="D374" s="147"/>
      <c r="E374" s="147"/>
      <c r="F374" s="147"/>
      <c r="G374" s="147"/>
      <c r="H374" s="147"/>
      <c r="I374" s="147"/>
      <c r="J374" s="156"/>
    </row>
    <row r="375" spans="1:10" ht="13.2" hidden="1" x14ac:dyDescent="0.25">
      <c r="A375" s="147"/>
      <c r="B375" s="147"/>
      <c r="C375" s="147"/>
      <c r="D375" s="147"/>
      <c r="E375" s="147"/>
      <c r="F375" s="147"/>
      <c r="G375" s="147"/>
      <c r="H375" s="147"/>
      <c r="I375" s="147"/>
      <c r="J375" s="156"/>
    </row>
    <row r="376" spans="1:10" ht="13.2" hidden="1" x14ac:dyDescent="0.25">
      <c r="A376" s="147"/>
      <c r="B376" s="147"/>
      <c r="C376" s="147"/>
      <c r="D376" s="147"/>
      <c r="E376" s="147"/>
      <c r="F376" s="147"/>
      <c r="G376" s="147"/>
      <c r="H376" s="147"/>
      <c r="I376" s="147"/>
      <c r="J376" s="156"/>
    </row>
    <row r="377" spans="1:10" ht="13.2" hidden="1" x14ac:dyDescent="0.25">
      <c r="A377" s="147"/>
      <c r="B377" s="147"/>
      <c r="C377" s="147"/>
      <c r="D377" s="147"/>
      <c r="E377" s="147"/>
      <c r="F377" s="147"/>
      <c r="G377" s="147"/>
      <c r="H377" s="147"/>
      <c r="I377" s="147"/>
      <c r="J377" s="156"/>
    </row>
    <row r="378" spans="1:10" ht="13.2" hidden="1" x14ac:dyDescent="0.25">
      <c r="A378" s="147"/>
      <c r="B378" s="147"/>
      <c r="C378" s="147"/>
      <c r="D378" s="147"/>
      <c r="E378" s="147"/>
      <c r="F378" s="147"/>
      <c r="G378" s="147"/>
      <c r="H378" s="147"/>
      <c r="I378" s="147"/>
      <c r="J378" s="156"/>
    </row>
    <row r="379" spans="1:10" ht="13.2" hidden="1" x14ac:dyDescent="0.25">
      <c r="A379" s="147"/>
      <c r="B379" s="147"/>
      <c r="C379" s="147"/>
      <c r="D379" s="147"/>
      <c r="E379" s="147"/>
      <c r="F379" s="147"/>
      <c r="G379" s="147"/>
      <c r="H379" s="147"/>
      <c r="I379" s="147"/>
      <c r="J379" s="156"/>
    </row>
    <row r="380" spans="1:10" ht="13.2" hidden="1" x14ac:dyDescent="0.25">
      <c r="A380" s="147"/>
      <c r="B380" s="147"/>
      <c r="C380" s="147"/>
      <c r="D380" s="147"/>
      <c r="E380" s="147"/>
      <c r="F380" s="147"/>
      <c r="G380" s="147"/>
      <c r="H380" s="147"/>
      <c r="I380" s="147"/>
      <c r="J380" s="156"/>
    </row>
    <row r="381" spans="1:10" ht="13.2" hidden="1" x14ac:dyDescent="0.25">
      <c r="A381" s="147"/>
      <c r="B381" s="147"/>
      <c r="C381" s="147"/>
      <c r="D381" s="147"/>
      <c r="E381" s="147"/>
      <c r="F381" s="147"/>
      <c r="G381" s="147"/>
      <c r="H381" s="147"/>
      <c r="I381" s="147"/>
      <c r="J381" s="156"/>
    </row>
    <row r="382" spans="1:10" ht="13.2" hidden="1" x14ac:dyDescent="0.25">
      <c r="A382" s="147"/>
      <c r="B382" s="147"/>
      <c r="C382" s="147"/>
      <c r="D382" s="147"/>
      <c r="E382" s="147"/>
      <c r="F382" s="147"/>
      <c r="G382" s="147"/>
      <c r="H382" s="147"/>
      <c r="I382" s="147"/>
      <c r="J382" s="156"/>
    </row>
    <row r="383" spans="1:10" ht="13.2" hidden="1" x14ac:dyDescent="0.25">
      <c r="A383" s="147"/>
      <c r="B383" s="147"/>
      <c r="C383" s="147"/>
      <c r="D383" s="147"/>
      <c r="E383" s="147"/>
      <c r="F383" s="147"/>
      <c r="G383" s="147"/>
      <c r="H383" s="147"/>
      <c r="I383" s="147"/>
      <c r="J383" s="156"/>
    </row>
    <row r="384" spans="1:10" ht="13.2" hidden="1" x14ac:dyDescent="0.25">
      <c r="A384" s="147"/>
      <c r="B384" s="147"/>
      <c r="C384" s="147"/>
      <c r="D384" s="147"/>
      <c r="E384" s="147"/>
      <c r="F384" s="147"/>
      <c r="G384" s="147"/>
      <c r="H384" s="147"/>
      <c r="I384" s="147"/>
      <c r="J384" s="156"/>
    </row>
    <row r="385" spans="1:10" ht="13.2" hidden="1" x14ac:dyDescent="0.25">
      <c r="A385" s="147"/>
      <c r="B385" s="147"/>
      <c r="C385" s="147"/>
      <c r="D385" s="147"/>
      <c r="E385" s="147"/>
      <c r="F385" s="147"/>
      <c r="G385" s="147"/>
      <c r="H385" s="147"/>
      <c r="I385" s="147"/>
      <c r="J385" s="156"/>
    </row>
    <row r="386" spans="1:10" ht="13.2" hidden="1" x14ac:dyDescent="0.25">
      <c r="A386" s="147"/>
      <c r="B386" s="147"/>
      <c r="C386" s="147"/>
      <c r="D386" s="147"/>
      <c r="E386" s="147"/>
      <c r="F386" s="147"/>
      <c r="G386" s="147"/>
      <c r="H386" s="147"/>
      <c r="I386" s="147"/>
      <c r="J386" s="156"/>
    </row>
    <row r="387" spans="1:10" ht="13.2" hidden="1" x14ac:dyDescent="0.25">
      <c r="A387" s="147"/>
      <c r="B387" s="147"/>
      <c r="C387" s="147"/>
      <c r="D387" s="147"/>
      <c r="E387" s="147"/>
      <c r="F387" s="147"/>
      <c r="G387" s="147"/>
      <c r="H387" s="147"/>
      <c r="I387" s="147"/>
      <c r="J387" s="156"/>
    </row>
    <row r="388" spans="1:10" ht="13.2" hidden="1" x14ac:dyDescent="0.25">
      <c r="A388" s="147"/>
      <c r="B388" s="147"/>
      <c r="C388" s="147"/>
      <c r="D388" s="147"/>
      <c r="E388" s="147"/>
      <c r="F388" s="147"/>
      <c r="G388" s="147"/>
      <c r="H388" s="147"/>
      <c r="I388" s="147"/>
      <c r="J388" s="156"/>
    </row>
    <row r="389" spans="1:10" ht="13.2" hidden="1" x14ac:dyDescent="0.25">
      <c r="A389" s="147"/>
      <c r="B389" s="147"/>
      <c r="C389" s="147"/>
      <c r="D389" s="147"/>
      <c r="E389" s="147"/>
      <c r="F389" s="147"/>
      <c r="G389" s="147"/>
      <c r="H389" s="147"/>
      <c r="I389" s="147"/>
      <c r="J389" s="156"/>
    </row>
    <row r="390" spans="1:10" ht="13.2" hidden="1" x14ac:dyDescent="0.25">
      <c r="A390" s="147"/>
      <c r="B390" s="147"/>
      <c r="C390" s="147"/>
      <c r="D390" s="147"/>
      <c r="E390" s="147"/>
      <c r="F390" s="147"/>
      <c r="G390" s="147"/>
      <c r="H390" s="147"/>
      <c r="I390" s="147"/>
      <c r="J390" s="156"/>
    </row>
    <row r="391" spans="1:10" ht="13.2" hidden="1" x14ac:dyDescent="0.25">
      <c r="A391" s="147"/>
      <c r="B391" s="147"/>
      <c r="C391" s="147"/>
      <c r="D391" s="147"/>
      <c r="E391" s="147"/>
      <c r="F391" s="147"/>
      <c r="G391" s="147"/>
      <c r="H391" s="147"/>
      <c r="I391" s="147"/>
      <c r="J391" s="156"/>
    </row>
    <row r="392" spans="1:10" ht="13.2" hidden="1" x14ac:dyDescent="0.25">
      <c r="A392" s="147"/>
      <c r="B392" s="147"/>
      <c r="C392" s="147"/>
      <c r="D392" s="147"/>
      <c r="E392" s="147"/>
      <c r="F392" s="147"/>
      <c r="G392" s="147"/>
      <c r="H392" s="147"/>
      <c r="I392" s="147"/>
      <c r="J392" s="156"/>
    </row>
    <row r="393" spans="1:10" ht="13.2" hidden="1" x14ac:dyDescent="0.25">
      <c r="A393" s="147"/>
      <c r="B393" s="147"/>
      <c r="C393" s="147"/>
      <c r="D393" s="147"/>
      <c r="E393" s="147"/>
      <c r="F393" s="147"/>
      <c r="G393" s="147"/>
      <c r="H393" s="147"/>
      <c r="I393" s="147"/>
      <c r="J393" s="156"/>
    </row>
    <row r="394" spans="1:10" ht="13.2" hidden="1" x14ac:dyDescent="0.25">
      <c r="A394" s="147"/>
      <c r="B394" s="147"/>
      <c r="C394" s="147"/>
      <c r="D394" s="147"/>
      <c r="E394" s="147"/>
      <c r="F394" s="147"/>
      <c r="G394" s="147"/>
      <c r="H394" s="147"/>
      <c r="I394" s="147"/>
      <c r="J394" s="156"/>
    </row>
    <row r="395" spans="1:10" ht="13.2" hidden="1" x14ac:dyDescent="0.25">
      <c r="A395" s="147"/>
      <c r="B395" s="147"/>
      <c r="C395" s="147"/>
      <c r="D395" s="147"/>
      <c r="E395" s="147"/>
      <c r="F395" s="147"/>
      <c r="G395" s="147"/>
      <c r="H395" s="147"/>
      <c r="I395" s="147"/>
      <c r="J395" s="156"/>
    </row>
    <row r="396" spans="1:10" ht="13.2" hidden="1" x14ac:dyDescent="0.25">
      <c r="A396" s="147"/>
      <c r="B396" s="147"/>
      <c r="C396" s="147"/>
      <c r="D396" s="147"/>
      <c r="E396" s="147"/>
      <c r="F396" s="147"/>
      <c r="G396" s="147"/>
      <c r="H396" s="147"/>
      <c r="I396" s="147"/>
      <c r="J396" s="156"/>
    </row>
    <row r="397" spans="1:10" ht="13.2" hidden="1" x14ac:dyDescent="0.25">
      <c r="A397" s="147"/>
      <c r="B397" s="147"/>
      <c r="C397" s="147"/>
      <c r="D397" s="147"/>
      <c r="E397" s="147"/>
      <c r="F397" s="147"/>
      <c r="G397" s="147"/>
      <c r="H397" s="147"/>
      <c r="I397" s="147"/>
      <c r="J397" s="156"/>
    </row>
    <row r="398" spans="1:10" ht="13.2" hidden="1" x14ac:dyDescent="0.25">
      <c r="A398" s="147"/>
      <c r="B398" s="147"/>
      <c r="C398" s="147"/>
      <c r="D398" s="147"/>
      <c r="E398" s="147"/>
      <c r="F398" s="147"/>
      <c r="G398" s="147"/>
      <c r="H398" s="147"/>
      <c r="I398" s="147"/>
      <c r="J398" s="156"/>
    </row>
    <row r="399" spans="1:10" ht="13.2" hidden="1" x14ac:dyDescent="0.25">
      <c r="A399" s="147"/>
      <c r="B399" s="147"/>
      <c r="C399" s="147"/>
      <c r="D399" s="147"/>
      <c r="E399" s="147"/>
      <c r="F399" s="147"/>
      <c r="G399" s="147"/>
      <c r="H399" s="147"/>
      <c r="I399" s="147"/>
      <c r="J399" s="156"/>
    </row>
    <row r="400" spans="1:10" ht="13.2" hidden="1" x14ac:dyDescent="0.25">
      <c r="A400" s="147"/>
      <c r="B400" s="147"/>
      <c r="C400" s="147"/>
      <c r="D400" s="147"/>
      <c r="E400" s="147"/>
      <c r="F400" s="147"/>
      <c r="G400" s="147"/>
      <c r="H400" s="147"/>
      <c r="I400" s="147"/>
      <c r="J400" s="156"/>
    </row>
    <row r="401" spans="1:10" ht="13.2" hidden="1" x14ac:dyDescent="0.25">
      <c r="A401" s="147"/>
      <c r="B401" s="147"/>
      <c r="C401" s="147"/>
      <c r="D401" s="147"/>
      <c r="E401" s="147"/>
      <c r="F401" s="147"/>
      <c r="G401" s="147"/>
      <c r="H401" s="147"/>
      <c r="I401" s="147"/>
      <c r="J401" s="156"/>
    </row>
    <row r="402" spans="1:10" ht="13.2" hidden="1" x14ac:dyDescent="0.25">
      <c r="A402" s="147"/>
      <c r="B402" s="147"/>
      <c r="C402" s="147"/>
      <c r="D402" s="147"/>
      <c r="E402" s="147"/>
      <c r="F402" s="147"/>
      <c r="G402" s="147"/>
      <c r="H402" s="147"/>
      <c r="I402" s="147"/>
      <c r="J402" s="156"/>
    </row>
    <row r="403" spans="1:10" ht="13.2" hidden="1" x14ac:dyDescent="0.25">
      <c r="A403" s="147"/>
      <c r="B403" s="147"/>
      <c r="C403" s="147"/>
      <c r="D403" s="147"/>
      <c r="E403" s="147"/>
      <c r="F403" s="147"/>
      <c r="G403" s="147"/>
      <c r="H403" s="147"/>
      <c r="I403" s="147"/>
      <c r="J403" s="156"/>
    </row>
    <row r="404" spans="1:10" ht="13.2" hidden="1" x14ac:dyDescent="0.25">
      <c r="A404" s="147"/>
      <c r="B404" s="147"/>
      <c r="C404" s="147"/>
      <c r="D404" s="147"/>
      <c r="E404" s="147"/>
      <c r="F404" s="147"/>
      <c r="G404" s="147"/>
      <c r="H404" s="147"/>
      <c r="I404" s="147"/>
      <c r="J404" s="156"/>
    </row>
    <row r="405" spans="1:10" ht="13.2" hidden="1" x14ac:dyDescent="0.25">
      <c r="A405" s="147"/>
      <c r="B405" s="147"/>
      <c r="C405" s="147"/>
      <c r="D405" s="147"/>
      <c r="E405" s="147"/>
      <c r="F405" s="147"/>
      <c r="G405" s="147"/>
      <c r="H405" s="147"/>
      <c r="I405" s="147"/>
      <c r="J405" s="156"/>
    </row>
    <row r="406" spans="1:10" ht="13.2" hidden="1" x14ac:dyDescent="0.25">
      <c r="A406" s="147"/>
      <c r="B406" s="147"/>
      <c r="C406" s="147"/>
      <c r="D406" s="147"/>
      <c r="E406" s="147"/>
      <c r="F406" s="147"/>
      <c r="G406" s="147"/>
      <c r="H406" s="147"/>
      <c r="I406" s="147"/>
      <c r="J406" s="156"/>
    </row>
    <row r="407" spans="1:10" ht="13.2" hidden="1" x14ac:dyDescent="0.25">
      <c r="A407" s="147"/>
      <c r="B407" s="147"/>
      <c r="C407" s="147"/>
      <c r="D407" s="147"/>
      <c r="E407" s="147"/>
      <c r="F407" s="147"/>
      <c r="G407" s="147"/>
      <c r="H407" s="147"/>
      <c r="I407" s="147"/>
      <c r="J407" s="156"/>
    </row>
    <row r="408" spans="1:10" ht="13.2" hidden="1" x14ac:dyDescent="0.25">
      <c r="A408" s="147"/>
      <c r="B408" s="147"/>
      <c r="C408" s="147"/>
      <c r="D408" s="147"/>
      <c r="E408" s="147"/>
      <c r="F408" s="147"/>
      <c r="G408" s="147"/>
      <c r="H408" s="147"/>
      <c r="I408" s="147"/>
      <c r="J408" s="156"/>
    </row>
    <row r="409" spans="1:10" ht="13.2" hidden="1" x14ac:dyDescent="0.25">
      <c r="A409" s="147"/>
      <c r="B409" s="147"/>
      <c r="C409" s="147"/>
      <c r="D409" s="147"/>
      <c r="E409" s="147"/>
      <c r="F409" s="147"/>
      <c r="G409" s="147"/>
      <c r="H409" s="147"/>
      <c r="I409" s="147"/>
      <c r="J409" s="156"/>
    </row>
    <row r="410" spans="1:10" ht="13.2" hidden="1" x14ac:dyDescent="0.25">
      <c r="A410" s="147"/>
      <c r="B410" s="147"/>
      <c r="C410" s="147"/>
      <c r="D410" s="147"/>
      <c r="E410" s="147"/>
      <c r="F410" s="147"/>
      <c r="G410" s="147"/>
      <c r="H410" s="147"/>
      <c r="I410" s="147"/>
      <c r="J410" s="156"/>
    </row>
    <row r="411" spans="1:10" ht="13.2" hidden="1" x14ac:dyDescent="0.25">
      <c r="A411" s="147"/>
      <c r="B411" s="147"/>
      <c r="C411" s="147"/>
      <c r="D411" s="147"/>
      <c r="E411" s="147"/>
      <c r="F411" s="147"/>
      <c r="G411" s="147"/>
      <c r="H411" s="147"/>
      <c r="I411" s="147"/>
      <c r="J411" s="156"/>
    </row>
    <row r="412" spans="1:10" ht="13.2" hidden="1" x14ac:dyDescent="0.25">
      <c r="A412" s="147"/>
      <c r="B412" s="147"/>
      <c r="C412" s="147"/>
      <c r="D412" s="147"/>
      <c r="E412" s="147"/>
      <c r="F412" s="147"/>
      <c r="G412" s="147"/>
      <c r="H412" s="147"/>
      <c r="I412" s="147"/>
      <c r="J412" s="156"/>
    </row>
    <row r="413" spans="1:10" ht="13.2" hidden="1" x14ac:dyDescent="0.25">
      <c r="A413" s="147"/>
      <c r="B413" s="147"/>
      <c r="C413" s="147"/>
      <c r="D413" s="147"/>
      <c r="E413" s="147"/>
      <c r="F413" s="147"/>
      <c r="G413" s="147"/>
      <c r="H413" s="147"/>
      <c r="I413" s="147"/>
      <c r="J413" s="156"/>
    </row>
    <row r="414" spans="1:10" ht="13.2" hidden="1" x14ac:dyDescent="0.25">
      <c r="A414" s="147"/>
      <c r="B414" s="147"/>
      <c r="C414" s="147"/>
      <c r="D414" s="147"/>
      <c r="E414" s="147"/>
      <c r="F414" s="147"/>
      <c r="G414" s="147"/>
      <c r="H414" s="147"/>
      <c r="I414" s="147"/>
      <c r="J414" s="156"/>
    </row>
    <row r="415" spans="1:10" ht="13.2" hidden="1" x14ac:dyDescent="0.25">
      <c r="A415" s="147"/>
      <c r="B415" s="147"/>
      <c r="C415" s="147"/>
      <c r="D415" s="147"/>
      <c r="E415" s="147"/>
      <c r="F415" s="147"/>
      <c r="G415" s="147"/>
      <c r="H415" s="147"/>
      <c r="I415" s="147"/>
      <c r="J415" s="156"/>
    </row>
    <row r="416" spans="1:10" ht="13.2" hidden="1" x14ac:dyDescent="0.25">
      <c r="A416" s="147"/>
      <c r="B416" s="147"/>
      <c r="C416" s="147"/>
      <c r="D416" s="147"/>
      <c r="E416" s="147"/>
      <c r="F416" s="147"/>
      <c r="G416" s="147"/>
      <c r="H416" s="147"/>
      <c r="I416" s="147"/>
      <c r="J416" s="156"/>
    </row>
    <row r="417" spans="1:10" ht="13.2" hidden="1" x14ac:dyDescent="0.25">
      <c r="A417" s="147"/>
      <c r="B417" s="147"/>
      <c r="C417" s="147"/>
      <c r="D417" s="147"/>
      <c r="E417" s="147"/>
      <c r="F417" s="147"/>
      <c r="G417" s="147"/>
      <c r="H417" s="147"/>
      <c r="I417" s="147"/>
      <c r="J417" s="156"/>
    </row>
    <row r="418" spans="1:10" ht="13.2" hidden="1" x14ac:dyDescent="0.25">
      <c r="A418" s="147"/>
      <c r="B418" s="147"/>
      <c r="C418" s="147"/>
      <c r="D418" s="147"/>
      <c r="E418" s="147"/>
      <c r="F418" s="147"/>
      <c r="G418" s="147"/>
      <c r="H418" s="147"/>
      <c r="I418" s="147"/>
      <c r="J418" s="156"/>
    </row>
    <row r="419" spans="1:10" ht="13.2" hidden="1" x14ac:dyDescent="0.25">
      <c r="A419" s="147"/>
      <c r="B419" s="147"/>
      <c r="C419" s="147"/>
      <c r="D419" s="147"/>
      <c r="E419" s="147"/>
      <c r="F419" s="147"/>
      <c r="G419" s="147"/>
      <c r="H419" s="147"/>
      <c r="I419" s="147"/>
      <c r="J419" s="156"/>
    </row>
    <row r="420" spans="1:10" ht="13.2" hidden="1" x14ac:dyDescent="0.25">
      <c r="A420" s="147"/>
      <c r="B420" s="147"/>
      <c r="C420" s="147"/>
      <c r="D420" s="147"/>
      <c r="E420" s="147"/>
      <c r="F420" s="147"/>
      <c r="G420" s="147"/>
      <c r="H420" s="147"/>
      <c r="I420" s="147"/>
      <c r="J420" s="156"/>
    </row>
    <row r="421" spans="1:10" ht="13.2" hidden="1" x14ac:dyDescent="0.25">
      <c r="A421" s="147"/>
      <c r="B421" s="147"/>
      <c r="C421" s="147"/>
      <c r="D421" s="147"/>
      <c r="E421" s="147"/>
      <c r="F421" s="147"/>
      <c r="G421" s="147"/>
      <c r="H421" s="147"/>
      <c r="I421" s="147"/>
      <c r="J421" s="156"/>
    </row>
    <row r="422" spans="1:10" ht="13.2" hidden="1" x14ac:dyDescent="0.25">
      <c r="A422" s="147"/>
      <c r="B422" s="147"/>
      <c r="C422" s="147"/>
      <c r="D422" s="147"/>
      <c r="E422" s="147"/>
      <c r="F422" s="147"/>
      <c r="G422" s="147"/>
      <c r="H422" s="147"/>
      <c r="I422" s="147"/>
      <c r="J422" s="156"/>
    </row>
    <row r="423" spans="1:10" ht="13.2" hidden="1" x14ac:dyDescent="0.25">
      <c r="A423" s="147"/>
      <c r="B423" s="147"/>
      <c r="C423" s="147"/>
      <c r="D423" s="147"/>
      <c r="E423" s="147"/>
      <c r="F423" s="147"/>
      <c r="G423" s="147"/>
      <c r="H423" s="147"/>
      <c r="I423" s="147"/>
      <c r="J423" s="156"/>
    </row>
    <row r="424" spans="1:10" ht="13.2" hidden="1" x14ac:dyDescent="0.25">
      <c r="A424" s="147"/>
      <c r="B424" s="147"/>
      <c r="C424" s="147"/>
      <c r="D424" s="147"/>
      <c r="E424" s="147"/>
      <c r="F424" s="147"/>
      <c r="G424" s="147"/>
      <c r="H424" s="147"/>
      <c r="I424" s="147"/>
      <c r="J424" s="156"/>
    </row>
    <row r="425" spans="1:10" ht="13.2" hidden="1" x14ac:dyDescent="0.25">
      <c r="A425" s="147"/>
      <c r="B425" s="147"/>
      <c r="C425" s="147"/>
      <c r="D425" s="147"/>
      <c r="E425" s="147"/>
      <c r="F425" s="147"/>
      <c r="G425" s="147"/>
      <c r="H425" s="147"/>
      <c r="I425" s="147"/>
      <c r="J425" s="156"/>
    </row>
    <row r="426" spans="1:10" ht="13.2" hidden="1" x14ac:dyDescent="0.25">
      <c r="A426" s="147"/>
      <c r="B426" s="147"/>
      <c r="C426" s="147"/>
      <c r="D426" s="147"/>
      <c r="E426" s="147"/>
      <c r="F426" s="147"/>
      <c r="G426" s="147"/>
      <c r="H426" s="147"/>
      <c r="I426" s="147"/>
      <c r="J426" s="156"/>
    </row>
    <row r="427" spans="1:10" ht="13.2" hidden="1" x14ac:dyDescent="0.25">
      <c r="A427" s="147"/>
      <c r="B427" s="147"/>
      <c r="C427" s="147"/>
      <c r="D427" s="147"/>
      <c r="E427" s="147"/>
      <c r="F427" s="147"/>
      <c r="G427" s="147"/>
      <c r="H427" s="147"/>
      <c r="I427" s="147"/>
      <c r="J427" s="156"/>
    </row>
    <row r="428" spans="1:10" ht="13.2" hidden="1" x14ac:dyDescent="0.25">
      <c r="A428" s="147"/>
      <c r="B428" s="147"/>
      <c r="C428" s="147"/>
      <c r="D428" s="147"/>
      <c r="E428" s="147"/>
      <c r="F428" s="147"/>
      <c r="G428" s="147"/>
      <c r="H428" s="147"/>
      <c r="I428" s="147"/>
      <c r="J428" s="156"/>
    </row>
    <row r="429" spans="1:10" ht="13.2" hidden="1" x14ac:dyDescent="0.25">
      <c r="A429" s="147"/>
      <c r="B429" s="147"/>
      <c r="C429" s="147"/>
      <c r="D429" s="147"/>
      <c r="E429" s="147"/>
      <c r="F429" s="147"/>
      <c r="G429" s="147"/>
      <c r="H429" s="147"/>
      <c r="I429" s="147"/>
      <c r="J429" s="156"/>
    </row>
    <row r="430" spans="1:10" ht="13.2" hidden="1" x14ac:dyDescent="0.25">
      <c r="A430" s="147"/>
      <c r="B430" s="147"/>
      <c r="C430" s="147"/>
      <c r="D430" s="147"/>
      <c r="E430" s="147"/>
      <c r="F430" s="147"/>
      <c r="G430" s="147"/>
      <c r="H430" s="147"/>
      <c r="I430" s="147"/>
      <c r="J430" s="156"/>
    </row>
    <row r="431" spans="1:10" ht="13.2" hidden="1" x14ac:dyDescent="0.25">
      <c r="A431" s="147"/>
      <c r="B431" s="147"/>
      <c r="C431" s="147"/>
      <c r="D431" s="147"/>
      <c r="E431" s="147"/>
      <c r="F431" s="147"/>
      <c r="G431" s="147"/>
      <c r="H431" s="147"/>
      <c r="I431" s="147"/>
      <c r="J431" s="156"/>
    </row>
    <row r="432" spans="1:10" ht="13.2" hidden="1" x14ac:dyDescent="0.25">
      <c r="A432" s="147"/>
      <c r="B432" s="147"/>
      <c r="C432" s="147"/>
      <c r="D432" s="147"/>
      <c r="E432" s="147"/>
      <c r="F432" s="147"/>
      <c r="G432" s="147"/>
      <c r="H432" s="147"/>
      <c r="I432" s="147"/>
      <c r="J432" s="156"/>
    </row>
    <row r="433" spans="1:10" ht="13.2" hidden="1" x14ac:dyDescent="0.25">
      <c r="A433" s="147"/>
      <c r="B433" s="147"/>
      <c r="C433" s="147"/>
      <c r="D433" s="147"/>
      <c r="E433" s="147"/>
      <c r="F433" s="147"/>
      <c r="G433" s="147"/>
      <c r="H433" s="147"/>
      <c r="I433" s="147"/>
      <c r="J433" s="156"/>
    </row>
    <row r="434" spans="1:10" ht="13.2" hidden="1" x14ac:dyDescent="0.25">
      <c r="A434" s="147"/>
      <c r="B434" s="147"/>
      <c r="C434" s="147"/>
      <c r="D434" s="147"/>
      <c r="E434" s="147"/>
      <c r="F434" s="147"/>
      <c r="G434" s="147"/>
      <c r="H434" s="147"/>
      <c r="I434" s="147"/>
      <c r="J434" s="156"/>
    </row>
    <row r="435" spans="1:10" ht="13.2" hidden="1" x14ac:dyDescent="0.25">
      <c r="A435" s="147"/>
      <c r="B435" s="147"/>
      <c r="C435" s="147"/>
      <c r="D435" s="147"/>
      <c r="E435" s="147"/>
      <c r="F435" s="147"/>
      <c r="G435" s="147"/>
      <c r="H435" s="147"/>
      <c r="I435" s="147"/>
      <c r="J435" s="156"/>
    </row>
    <row r="436" spans="1:10" ht="13.2" hidden="1" x14ac:dyDescent="0.25">
      <c r="A436" s="147"/>
      <c r="B436" s="147"/>
      <c r="C436" s="147"/>
      <c r="D436" s="147"/>
      <c r="E436" s="147"/>
      <c r="F436" s="147"/>
      <c r="G436" s="147"/>
      <c r="H436" s="147"/>
      <c r="I436" s="147"/>
      <c r="J436" s="156"/>
    </row>
    <row r="437" spans="1:10" ht="13.2" hidden="1" x14ac:dyDescent="0.25">
      <c r="A437" s="147"/>
      <c r="B437" s="147"/>
      <c r="C437" s="147"/>
      <c r="D437" s="147"/>
      <c r="E437" s="147"/>
      <c r="F437" s="147"/>
      <c r="G437" s="147"/>
      <c r="H437" s="147"/>
      <c r="I437" s="147"/>
      <c r="J437" s="156"/>
    </row>
    <row r="438" spans="1:10" ht="13.2" hidden="1" x14ac:dyDescent="0.25">
      <c r="A438" s="147"/>
      <c r="B438" s="147"/>
      <c r="C438" s="147"/>
      <c r="D438" s="147"/>
      <c r="E438" s="147"/>
      <c r="F438" s="147"/>
      <c r="G438" s="147"/>
      <c r="H438" s="147"/>
      <c r="I438" s="147"/>
      <c r="J438" s="156"/>
    </row>
    <row r="439" spans="1:10" ht="13.2" hidden="1" x14ac:dyDescent="0.25">
      <c r="A439" s="147"/>
      <c r="B439" s="147"/>
      <c r="C439" s="147"/>
      <c r="D439" s="147"/>
      <c r="E439" s="147"/>
      <c r="F439" s="147"/>
      <c r="G439" s="147"/>
      <c r="H439" s="147"/>
      <c r="I439" s="147"/>
      <c r="J439" s="156"/>
    </row>
    <row r="440" spans="1:10" ht="13.2" hidden="1" x14ac:dyDescent="0.25">
      <c r="A440" s="147"/>
      <c r="B440" s="147"/>
      <c r="C440" s="147"/>
      <c r="D440" s="147"/>
      <c r="E440" s="147"/>
      <c r="F440" s="147"/>
      <c r="G440" s="147"/>
      <c r="H440" s="147"/>
      <c r="I440" s="147"/>
      <c r="J440" s="156"/>
    </row>
    <row r="441" spans="1:10" ht="13.2" hidden="1" x14ac:dyDescent="0.25">
      <c r="A441" s="147"/>
      <c r="B441" s="147"/>
      <c r="C441" s="147"/>
      <c r="D441" s="147"/>
      <c r="E441" s="147"/>
      <c r="F441" s="147"/>
      <c r="G441" s="147"/>
      <c r="H441" s="147"/>
      <c r="I441" s="147"/>
      <c r="J441" s="156"/>
    </row>
    <row r="442" spans="1:10" ht="13.2" hidden="1" x14ac:dyDescent="0.25">
      <c r="A442" s="147"/>
      <c r="B442" s="147"/>
      <c r="C442" s="147"/>
      <c r="D442" s="147"/>
      <c r="E442" s="147"/>
      <c r="F442" s="147"/>
      <c r="G442" s="147"/>
      <c r="H442" s="147"/>
      <c r="I442" s="147"/>
      <c r="J442" s="156"/>
    </row>
    <row r="443" spans="1:10" ht="13.2" hidden="1" x14ac:dyDescent="0.25">
      <c r="A443" s="147"/>
      <c r="B443" s="147"/>
      <c r="C443" s="147"/>
      <c r="D443" s="147"/>
      <c r="E443" s="147"/>
      <c r="F443" s="147"/>
      <c r="G443" s="147"/>
      <c r="H443" s="147"/>
      <c r="I443" s="147"/>
      <c r="J443" s="156"/>
    </row>
    <row r="444" spans="1:10" ht="13.2" hidden="1" x14ac:dyDescent="0.25">
      <c r="A444" s="147"/>
      <c r="B444" s="147"/>
      <c r="C444" s="147"/>
      <c r="D444" s="147"/>
      <c r="E444" s="147"/>
      <c r="F444" s="147"/>
      <c r="G444" s="147"/>
      <c r="H444" s="147"/>
      <c r="I444" s="147"/>
      <c r="J444" s="156"/>
    </row>
    <row r="445" spans="1:10" ht="13.2" hidden="1" x14ac:dyDescent="0.25">
      <c r="A445" s="147"/>
      <c r="B445" s="147"/>
      <c r="C445" s="147"/>
      <c r="D445" s="147"/>
      <c r="E445" s="147"/>
      <c r="F445" s="147"/>
      <c r="G445" s="147"/>
      <c r="H445" s="147"/>
      <c r="I445" s="147"/>
      <c r="J445" s="156"/>
    </row>
    <row r="446" spans="1:10" ht="13.2" hidden="1" x14ac:dyDescent="0.25">
      <c r="A446" s="147"/>
      <c r="B446" s="147"/>
      <c r="C446" s="147"/>
      <c r="D446" s="147"/>
      <c r="E446" s="147"/>
      <c r="F446" s="147"/>
      <c r="G446" s="147"/>
      <c r="H446" s="147"/>
      <c r="I446" s="147"/>
      <c r="J446" s="156"/>
    </row>
    <row r="447" spans="1:10" ht="13.2" hidden="1" x14ac:dyDescent="0.25">
      <c r="A447" s="147"/>
      <c r="B447" s="147"/>
      <c r="C447" s="147"/>
      <c r="D447" s="147"/>
      <c r="E447" s="147"/>
      <c r="F447" s="147"/>
      <c r="G447" s="147"/>
      <c r="H447" s="147"/>
      <c r="I447" s="147"/>
      <c r="J447" s="156"/>
    </row>
    <row r="448" spans="1:10" ht="13.2" hidden="1" x14ac:dyDescent="0.25">
      <c r="A448" s="147"/>
      <c r="B448" s="147"/>
      <c r="C448" s="147"/>
      <c r="D448" s="147"/>
      <c r="E448" s="147"/>
      <c r="F448" s="147"/>
      <c r="G448" s="147"/>
      <c r="H448" s="147"/>
      <c r="I448" s="147"/>
      <c r="J448" s="156"/>
    </row>
    <row r="449" spans="1:10" ht="13.2" hidden="1" x14ac:dyDescent="0.25">
      <c r="A449" s="147"/>
      <c r="B449" s="147"/>
      <c r="C449" s="147"/>
      <c r="D449" s="147"/>
      <c r="E449" s="147"/>
      <c r="F449" s="147"/>
      <c r="G449" s="147"/>
      <c r="H449" s="147"/>
      <c r="I449" s="147"/>
      <c r="J449" s="156"/>
    </row>
    <row r="450" spans="1:10" ht="13.2" hidden="1" x14ac:dyDescent="0.25">
      <c r="A450" s="147"/>
      <c r="B450" s="147"/>
      <c r="C450" s="147"/>
      <c r="D450" s="147"/>
      <c r="E450" s="147"/>
      <c r="F450" s="147"/>
      <c r="G450" s="147"/>
      <c r="H450" s="147"/>
      <c r="I450" s="147"/>
      <c r="J450" s="156"/>
    </row>
    <row r="451" spans="1:10" ht="13.2" hidden="1" x14ac:dyDescent="0.25">
      <c r="A451" s="147"/>
      <c r="B451" s="147"/>
      <c r="C451" s="147"/>
      <c r="D451" s="147"/>
      <c r="E451" s="147"/>
      <c r="F451" s="147"/>
      <c r="G451" s="147"/>
      <c r="H451" s="147"/>
      <c r="I451" s="147"/>
      <c r="J451" s="156"/>
    </row>
    <row r="452" spans="1:10" ht="13.2" hidden="1" x14ac:dyDescent="0.25">
      <c r="A452" s="147"/>
      <c r="B452" s="147"/>
      <c r="C452" s="147"/>
      <c r="D452" s="147"/>
      <c r="E452" s="147"/>
      <c r="F452" s="147"/>
      <c r="G452" s="147"/>
      <c r="H452" s="147"/>
      <c r="I452" s="147"/>
      <c r="J452" s="156"/>
    </row>
    <row r="453" spans="1:10" ht="13.2" hidden="1" x14ac:dyDescent="0.25">
      <c r="A453" s="147"/>
      <c r="B453" s="147"/>
      <c r="C453" s="147"/>
      <c r="D453" s="147"/>
      <c r="E453" s="147"/>
      <c r="F453" s="147"/>
      <c r="G453" s="147"/>
      <c r="H453" s="147"/>
      <c r="I453" s="147"/>
      <c r="J453" s="156"/>
    </row>
    <row r="454" spans="1:10" ht="13.2" hidden="1" x14ac:dyDescent="0.25">
      <c r="A454" s="147"/>
      <c r="B454" s="147"/>
      <c r="C454" s="147"/>
      <c r="D454" s="147"/>
      <c r="E454" s="147"/>
      <c r="F454" s="147"/>
      <c r="G454" s="147"/>
      <c r="H454" s="147"/>
      <c r="I454" s="147"/>
      <c r="J454" s="156"/>
    </row>
    <row r="455" spans="1:10" ht="13.2" hidden="1" x14ac:dyDescent="0.25">
      <c r="A455" s="147"/>
      <c r="B455" s="147"/>
      <c r="C455" s="147"/>
      <c r="D455" s="147"/>
      <c r="E455" s="147"/>
      <c r="F455" s="147"/>
      <c r="G455" s="147"/>
      <c r="H455" s="147"/>
      <c r="I455" s="147"/>
      <c r="J455" s="156"/>
    </row>
    <row r="456" spans="1:10" ht="13.2" hidden="1" x14ac:dyDescent="0.25">
      <c r="A456" s="147"/>
      <c r="B456" s="147"/>
      <c r="C456" s="147"/>
      <c r="D456" s="147"/>
      <c r="E456" s="147"/>
      <c r="F456" s="147"/>
      <c r="G456" s="147"/>
      <c r="H456" s="147"/>
      <c r="I456" s="147"/>
      <c r="J456" s="156"/>
    </row>
    <row r="457" spans="1:10" ht="13.2" hidden="1" x14ac:dyDescent="0.25">
      <c r="A457" s="147"/>
      <c r="B457" s="147"/>
      <c r="C457" s="147"/>
      <c r="D457" s="147"/>
      <c r="E457" s="147"/>
      <c r="F457" s="147"/>
      <c r="G457" s="147"/>
      <c r="H457" s="147"/>
      <c r="I457" s="147"/>
      <c r="J457" s="156"/>
    </row>
    <row r="458" spans="1:10" ht="13.2" hidden="1" x14ac:dyDescent="0.25">
      <c r="A458" s="147"/>
      <c r="B458" s="147"/>
      <c r="C458" s="147"/>
      <c r="D458" s="147"/>
      <c r="E458" s="147"/>
      <c r="F458" s="147"/>
      <c r="G458" s="147"/>
      <c r="H458" s="147"/>
      <c r="I458" s="147"/>
      <c r="J458" s="156"/>
    </row>
    <row r="459" spans="1:10" ht="13.2" hidden="1" x14ac:dyDescent="0.25">
      <c r="A459" s="147"/>
      <c r="B459" s="147"/>
      <c r="C459" s="147"/>
      <c r="D459" s="147"/>
      <c r="E459" s="147"/>
      <c r="F459" s="147"/>
      <c r="G459" s="147"/>
      <c r="H459" s="147"/>
      <c r="I459" s="147"/>
      <c r="J459" s="156"/>
    </row>
    <row r="460" spans="1:10" ht="13.2" hidden="1" x14ac:dyDescent="0.25">
      <c r="A460" s="147"/>
      <c r="B460" s="147"/>
      <c r="C460" s="147"/>
      <c r="D460" s="147"/>
      <c r="E460" s="147"/>
      <c r="F460" s="147"/>
      <c r="G460" s="147"/>
      <c r="H460" s="147"/>
      <c r="I460" s="147"/>
      <c r="J460" s="156"/>
    </row>
    <row r="461" spans="1:10" ht="13.2" hidden="1" x14ac:dyDescent="0.25">
      <c r="A461" s="147"/>
      <c r="B461" s="147"/>
      <c r="C461" s="147"/>
      <c r="D461" s="147"/>
      <c r="E461" s="147"/>
      <c r="F461" s="147"/>
      <c r="G461" s="147"/>
      <c r="H461" s="147"/>
      <c r="I461" s="147"/>
      <c r="J461" s="156"/>
    </row>
    <row r="462" spans="1:10" ht="13.2" hidden="1" x14ac:dyDescent="0.25">
      <c r="A462" s="147"/>
      <c r="B462" s="147"/>
      <c r="C462" s="147"/>
      <c r="D462" s="147"/>
      <c r="E462" s="147"/>
      <c r="F462" s="147"/>
      <c r="G462" s="147"/>
      <c r="H462" s="147"/>
      <c r="I462" s="147"/>
      <c r="J462" s="156"/>
    </row>
    <row r="463" spans="1:10" ht="13.2" hidden="1" x14ac:dyDescent="0.25">
      <c r="A463" s="147"/>
      <c r="B463" s="147"/>
      <c r="C463" s="147"/>
      <c r="D463" s="147"/>
      <c r="E463" s="147"/>
      <c r="F463" s="147"/>
      <c r="G463" s="147"/>
      <c r="H463" s="147"/>
      <c r="I463" s="147"/>
      <c r="J463" s="156"/>
    </row>
    <row r="464" spans="1:10" ht="13.2" hidden="1" x14ac:dyDescent="0.25">
      <c r="A464" s="147"/>
      <c r="B464" s="147"/>
      <c r="C464" s="147"/>
      <c r="D464" s="147"/>
      <c r="E464" s="147"/>
      <c r="F464" s="147"/>
      <c r="G464" s="147"/>
      <c r="H464" s="147"/>
      <c r="I464" s="147"/>
      <c r="J464" s="156"/>
    </row>
    <row r="465" spans="1:10" ht="13.2" hidden="1" x14ac:dyDescent="0.25">
      <c r="A465" s="147"/>
      <c r="B465" s="147"/>
      <c r="C465" s="147"/>
      <c r="D465" s="147"/>
      <c r="E465" s="147"/>
      <c r="F465" s="147"/>
      <c r="G465" s="147"/>
      <c r="H465" s="147"/>
      <c r="I465" s="147"/>
      <c r="J465" s="156"/>
    </row>
    <row r="466" spans="1:10" ht="13.2" hidden="1" x14ac:dyDescent="0.25">
      <c r="A466" s="147"/>
      <c r="B466" s="147"/>
      <c r="C466" s="147"/>
      <c r="D466" s="147"/>
      <c r="E466" s="147"/>
      <c r="F466" s="147"/>
      <c r="G466" s="147"/>
      <c r="H466" s="147"/>
      <c r="I466" s="147"/>
      <c r="J466" s="156"/>
    </row>
    <row r="467" spans="1:10" ht="13.2" hidden="1" x14ac:dyDescent="0.25">
      <c r="A467" s="147"/>
      <c r="B467" s="147"/>
      <c r="C467" s="147"/>
      <c r="D467" s="147"/>
      <c r="E467" s="147"/>
      <c r="F467" s="147"/>
      <c r="G467" s="147"/>
      <c r="H467" s="147"/>
      <c r="I467" s="147"/>
      <c r="J467" s="156"/>
    </row>
    <row r="468" spans="1:10" ht="13.2" hidden="1" x14ac:dyDescent="0.25">
      <c r="A468" s="147"/>
      <c r="B468" s="147"/>
      <c r="C468" s="147"/>
      <c r="D468" s="147"/>
      <c r="E468" s="147"/>
      <c r="F468" s="147"/>
      <c r="G468" s="147"/>
      <c r="H468" s="147"/>
      <c r="I468" s="147"/>
      <c r="J468" s="156"/>
    </row>
    <row r="469" spans="1:10" ht="13.2" hidden="1" x14ac:dyDescent="0.25">
      <c r="A469" s="147"/>
      <c r="B469" s="147"/>
      <c r="C469" s="147"/>
      <c r="D469" s="147"/>
      <c r="E469" s="147"/>
      <c r="F469" s="147"/>
      <c r="G469" s="147"/>
      <c r="H469" s="147"/>
      <c r="I469" s="147"/>
      <c r="J469" s="156"/>
    </row>
    <row r="470" spans="1:10" ht="13.2" hidden="1" x14ac:dyDescent="0.25">
      <c r="A470" s="147"/>
      <c r="B470" s="147"/>
      <c r="C470" s="147"/>
      <c r="D470" s="147"/>
      <c r="E470" s="147"/>
      <c r="F470" s="147"/>
      <c r="G470" s="147"/>
      <c r="H470" s="147"/>
      <c r="I470" s="147"/>
      <c r="J470" s="156"/>
    </row>
    <row r="471" spans="1:10" ht="13.2" hidden="1" x14ac:dyDescent="0.25">
      <c r="A471" s="147"/>
      <c r="B471" s="147"/>
      <c r="C471" s="147"/>
      <c r="D471" s="147"/>
      <c r="E471" s="147"/>
      <c r="F471" s="147"/>
      <c r="G471" s="147"/>
      <c r="H471" s="147"/>
      <c r="I471" s="147"/>
      <c r="J471" s="156"/>
    </row>
    <row r="472" spans="1:10" ht="13.2" hidden="1" x14ac:dyDescent="0.25">
      <c r="A472" s="147"/>
      <c r="B472" s="147"/>
      <c r="C472" s="147"/>
      <c r="D472" s="147"/>
      <c r="E472" s="147"/>
      <c r="F472" s="147"/>
      <c r="G472" s="147"/>
      <c r="H472" s="147"/>
      <c r="I472" s="147"/>
      <c r="J472" s="156"/>
    </row>
    <row r="473" spans="1:10" ht="13.2" hidden="1" x14ac:dyDescent="0.25">
      <c r="A473" s="147"/>
      <c r="B473" s="147"/>
      <c r="C473" s="147"/>
      <c r="D473" s="147"/>
      <c r="E473" s="147"/>
      <c r="F473" s="147"/>
      <c r="G473" s="147"/>
      <c r="H473" s="147"/>
      <c r="I473" s="147"/>
      <c r="J473" s="156"/>
    </row>
    <row r="474" spans="1:10" ht="13.2" hidden="1" x14ac:dyDescent="0.25">
      <c r="A474" s="147"/>
      <c r="B474" s="147"/>
      <c r="C474" s="147"/>
      <c r="D474" s="147"/>
      <c r="E474" s="147"/>
      <c r="F474" s="147"/>
      <c r="G474" s="147"/>
      <c r="H474" s="147"/>
      <c r="I474" s="147"/>
      <c r="J474" s="156"/>
    </row>
    <row r="475" spans="1:10" ht="13.2" hidden="1" x14ac:dyDescent="0.25">
      <c r="A475" s="147"/>
      <c r="B475" s="147"/>
      <c r="C475" s="147"/>
      <c r="D475" s="147"/>
      <c r="E475" s="147"/>
      <c r="F475" s="147"/>
      <c r="G475" s="147"/>
      <c r="H475" s="147"/>
      <c r="I475" s="147"/>
      <c r="J475" s="156"/>
    </row>
    <row r="476" spans="1:10" ht="13.2" hidden="1" x14ac:dyDescent="0.25">
      <c r="A476" s="147"/>
      <c r="B476" s="147"/>
      <c r="C476" s="147"/>
      <c r="D476" s="147"/>
      <c r="E476" s="147"/>
      <c r="F476" s="147"/>
      <c r="G476" s="147"/>
      <c r="H476" s="147"/>
      <c r="I476" s="147"/>
      <c r="J476" s="156"/>
    </row>
    <row r="477" spans="1:10" ht="13.2" hidden="1" x14ac:dyDescent="0.25">
      <c r="A477" s="147"/>
      <c r="B477" s="147"/>
      <c r="C477" s="147"/>
      <c r="D477" s="147"/>
      <c r="E477" s="147"/>
      <c r="F477" s="147"/>
      <c r="G477" s="147"/>
      <c r="H477" s="147"/>
      <c r="I477" s="147"/>
      <c r="J477" s="156"/>
    </row>
    <row r="478" spans="1:10" ht="13.2" hidden="1" x14ac:dyDescent="0.25">
      <c r="A478" s="147"/>
      <c r="B478" s="147"/>
      <c r="C478" s="147"/>
      <c r="D478" s="147"/>
      <c r="E478" s="147"/>
      <c r="F478" s="147"/>
      <c r="G478" s="147"/>
      <c r="H478" s="147"/>
      <c r="I478" s="147"/>
      <c r="J478" s="156"/>
    </row>
    <row r="479" spans="1:10" ht="13.2" hidden="1" x14ac:dyDescent="0.25">
      <c r="A479" s="147"/>
      <c r="B479" s="147"/>
      <c r="C479" s="147"/>
      <c r="D479" s="147"/>
      <c r="E479" s="147"/>
      <c r="F479" s="147"/>
      <c r="G479" s="147"/>
      <c r="H479" s="147"/>
      <c r="I479" s="147"/>
      <c r="J479" s="156"/>
    </row>
    <row r="480" spans="1:10" ht="13.2" hidden="1" x14ac:dyDescent="0.25">
      <c r="A480" s="147"/>
      <c r="B480" s="147"/>
      <c r="C480" s="147"/>
      <c r="D480" s="147"/>
      <c r="E480" s="147"/>
      <c r="F480" s="147"/>
      <c r="G480" s="147"/>
      <c r="H480" s="147"/>
      <c r="I480" s="147"/>
      <c r="J480" s="156"/>
    </row>
    <row r="481" spans="1:10" ht="13.2" hidden="1" x14ac:dyDescent="0.25">
      <c r="A481" s="147"/>
      <c r="B481" s="147"/>
      <c r="C481" s="147"/>
      <c r="D481" s="147"/>
      <c r="E481" s="147"/>
      <c r="F481" s="147"/>
      <c r="G481" s="147"/>
      <c r="H481" s="147"/>
      <c r="I481" s="147"/>
      <c r="J481" s="156"/>
    </row>
    <row r="482" spans="1:10" ht="13.2" hidden="1" x14ac:dyDescent="0.25">
      <c r="A482" s="147"/>
      <c r="B482" s="147"/>
      <c r="C482" s="147"/>
      <c r="D482" s="147"/>
      <c r="E482" s="147"/>
      <c r="F482" s="147"/>
      <c r="G482" s="147"/>
      <c r="H482" s="147"/>
      <c r="I482" s="147"/>
      <c r="J482" s="156"/>
    </row>
    <row r="483" spans="1:10" ht="13.2" hidden="1" x14ac:dyDescent="0.25">
      <c r="A483" s="147"/>
      <c r="B483" s="147"/>
      <c r="C483" s="147"/>
      <c r="D483" s="147"/>
      <c r="E483" s="147"/>
      <c r="F483" s="147"/>
      <c r="G483" s="147"/>
      <c r="H483" s="147"/>
      <c r="I483" s="147"/>
      <c r="J483" s="156"/>
    </row>
    <row r="484" spans="1:10" ht="13.2" hidden="1" x14ac:dyDescent="0.25">
      <c r="A484" s="147"/>
      <c r="B484" s="147"/>
      <c r="C484" s="147"/>
      <c r="D484" s="147"/>
      <c r="E484" s="147"/>
      <c r="F484" s="147"/>
      <c r="G484" s="147"/>
      <c r="H484" s="147"/>
      <c r="I484" s="147"/>
      <c r="J484" s="156"/>
    </row>
    <row r="485" spans="1:10" ht="13.2" hidden="1" x14ac:dyDescent="0.25">
      <c r="A485" s="147"/>
      <c r="B485" s="147"/>
      <c r="C485" s="147"/>
      <c r="D485" s="147"/>
      <c r="E485" s="147"/>
      <c r="F485" s="147"/>
      <c r="G485" s="147"/>
      <c r="H485" s="147"/>
      <c r="I485" s="147"/>
      <c r="J485" s="156"/>
    </row>
    <row r="486" spans="1:10" ht="13.2" hidden="1" x14ac:dyDescent="0.25">
      <c r="A486" s="147"/>
      <c r="B486" s="147"/>
      <c r="C486" s="147"/>
      <c r="D486" s="147"/>
      <c r="E486" s="147"/>
      <c r="F486" s="147"/>
      <c r="G486" s="147"/>
      <c r="H486" s="147"/>
      <c r="I486" s="147"/>
      <c r="J486" s="156"/>
    </row>
    <row r="487" spans="1:10" ht="13.2" hidden="1" x14ac:dyDescent="0.25">
      <c r="A487" s="147"/>
      <c r="B487" s="147"/>
      <c r="C487" s="147"/>
      <c r="D487" s="147"/>
      <c r="E487" s="147"/>
      <c r="F487" s="147"/>
      <c r="G487" s="147"/>
      <c r="H487" s="147"/>
      <c r="I487" s="147"/>
      <c r="J487" s="156"/>
    </row>
    <row r="488" spans="1:10" ht="13.2" hidden="1" x14ac:dyDescent="0.25">
      <c r="A488" s="147"/>
      <c r="B488" s="147"/>
      <c r="C488" s="147"/>
      <c r="D488" s="147"/>
      <c r="E488" s="147"/>
      <c r="F488" s="147"/>
      <c r="G488" s="147"/>
      <c r="H488" s="147"/>
      <c r="I488" s="147"/>
      <c r="J488" s="156"/>
    </row>
    <row r="489" spans="1:10" ht="13.2" hidden="1" x14ac:dyDescent="0.25">
      <c r="A489" s="147"/>
      <c r="B489" s="147"/>
      <c r="C489" s="147"/>
      <c r="D489" s="147"/>
      <c r="E489" s="147"/>
      <c r="F489" s="147"/>
      <c r="G489" s="147"/>
      <c r="H489" s="147"/>
      <c r="I489" s="147"/>
      <c r="J489" s="156"/>
    </row>
    <row r="490" spans="1:10" ht="13.2" hidden="1" x14ac:dyDescent="0.25">
      <c r="A490" s="147"/>
      <c r="B490" s="147"/>
      <c r="C490" s="147"/>
      <c r="D490" s="147"/>
      <c r="E490" s="147"/>
      <c r="F490" s="147"/>
      <c r="G490" s="147"/>
      <c r="H490" s="147"/>
      <c r="I490" s="147"/>
      <c r="J490" s="156"/>
    </row>
    <row r="491" spans="1:10" ht="13.2" hidden="1" x14ac:dyDescent="0.25">
      <c r="A491" s="147"/>
      <c r="B491" s="147"/>
      <c r="C491" s="147"/>
      <c r="D491" s="147"/>
      <c r="E491" s="147"/>
      <c r="F491" s="147"/>
      <c r="G491" s="147"/>
      <c r="H491" s="147"/>
      <c r="I491" s="147"/>
      <c r="J491" s="156"/>
    </row>
    <row r="492" spans="1:10" ht="13.2" hidden="1" x14ac:dyDescent="0.25">
      <c r="A492" s="147"/>
      <c r="B492" s="147"/>
      <c r="C492" s="147"/>
      <c r="D492" s="147"/>
      <c r="E492" s="147"/>
      <c r="F492" s="147"/>
      <c r="G492" s="147"/>
      <c r="H492" s="147"/>
      <c r="I492" s="147"/>
      <c r="J492" s="156"/>
    </row>
    <row r="493" spans="1:10" ht="13.2" hidden="1" x14ac:dyDescent="0.25">
      <c r="A493" s="147"/>
      <c r="B493" s="147"/>
      <c r="C493" s="147"/>
      <c r="D493" s="147"/>
      <c r="E493" s="147"/>
      <c r="F493" s="147"/>
      <c r="G493" s="147"/>
      <c r="H493" s="147"/>
      <c r="I493" s="147"/>
      <c r="J493" s="156"/>
    </row>
    <row r="494" spans="1:10" ht="13.2" hidden="1" x14ac:dyDescent="0.25">
      <c r="A494" s="147"/>
      <c r="B494" s="147"/>
      <c r="C494" s="147"/>
      <c r="D494" s="147"/>
      <c r="E494" s="147"/>
      <c r="F494" s="147"/>
      <c r="G494" s="147"/>
      <c r="H494" s="147"/>
      <c r="I494" s="147"/>
      <c r="J494" s="156"/>
    </row>
    <row r="495" spans="1:10" ht="13.2" hidden="1" x14ac:dyDescent="0.25">
      <c r="A495" s="147"/>
      <c r="B495" s="147"/>
      <c r="C495" s="147"/>
      <c r="D495" s="147"/>
      <c r="E495" s="147"/>
      <c r="F495" s="147"/>
      <c r="G495" s="147"/>
      <c r="H495" s="147"/>
      <c r="I495" s="147"/>
      <c r="J495" s="156"/>
    </row>
    <row r="496" spans="1:10" ht="13.2" hidden="1" x14ac:dyDescent="0.25">
      <c r="A496" s="147"/>
      <c r="B496" s="147"/>
      <c r="C496" s="147"/>
      <c r="D496" s="147"/>
      <c r="E496" s="147"/>
      <c r="F496" s="147"/>
      <c r="G496" s="147"/>
      <c r="H496" s="147"/>
      <c r="I496" s="147"/>
      <c r="J496" s="156"/>
    </row>
    <row r="497" spans="1:10" ht="13.2" hidden="1" x14ac:dyDescent="0.25">
      <c r="A497" s="147"/>
      <c r="B497" s="147"/>
      <c r="C497" s="147"/>
      <c r="D497" s="147"/>
      <c r="E497" s="147"/>
      <c r="F497" s="147"/>
      <c r="G497" s="147"/>
      <c r="H497" s="147"/>
      <c r="I497" s="147"/>
      <c r="J497" s="156"/>
    </row>
    <row r="498" spans="1:10" ht="13.2" hidden="1" x14ac:dyDescent="0.25">
      <c r="A498" s="147"/>
      <c r="B498" s="147"/>
      <c r="C498" s="147"/>
      <c r="D498" s="147"/>
      <c r="E498" s="147"/>
      <c r="F498" s="147"/>
      <c r="G498" s="147"/>
      <c r="H498" s="147"/>
      <c r="I498" s="147"/>
      <c r="J498" s="156"/>
    </row>
    <row r="499" spans="1:10" ht="13.2" hidden="1" x14ac:dyDescent="0.25">
      <c r="A499" s="147"/>
      <c r="B499" s="147"/>
      <c r="C499" s="147"/>
      <c r="D499" s="147"/>
      <c r="E499" s="147"/>
      <c r="F499" s="147"/>
      <c r="G499" s="147"/>
      <c r="H499" s="147"/>
      <c r="I499" s="147"/>
      <c r="J499" s="156"/>
    </row>
    <row r="500" spans="1:10" ht="13.2" hidden="1" x14ac:dyDescent="0.25">
      <c r="A500" s="147"/>
      <c r="B500" s="147"/>
      <c r="C500" s="147"/>
      <c r="D500" s="147"/>
      <c r="E500" s="147"/>
      <c r="F500" s="147"/>
      <c r="G500" s="147"/>
      <c r="H500" s="147"/>
      <c r="I500" s="147"/>
      <c r="J500" s="156"/>
    </row>
    <row r="501" spans="1:10" ht="13.2" hidden="1" x14ac:dyDescent="0.25">
      <c r="A501" s="147"/>
      <c r="B501" s="147"/>
      <c r="C501" s="147"/>
      <c r="D501" s="147"/>
      <c r="E501" s="147"/>
      <c r="F501" s="147"/>
      <c r="G501" s="147"/>
      <c r="H501" s="147"/>
      <c r="I501" s="147"/>
      <c r="J501" s="156"/>
    </row>
    <row r="502" spans="1:10" ht="13.2" hidden="1" x14ac:dyDescent="0.25">
      <c r="A502" s="147"/>
      <c r="B502" s="147"/>
      <c r="C502" s="147"/>
      <c r="D502" s="147"/>
      <c r="E502" s="147"/>
      <c r="F502" s="147"/>
      <c r="G502" s="147"/>
      <c r="H502" s="147"/>
      <c r="I502" s="147"/>
      <c r="J502" s="156"/>
    </row>
    <row r="503" spans="1:10" ht="13.2" hidden="1" x14ac:dyDescent="0.25">
      <c r="A503" s="147"/>
      <c r="B503" s="147"/>
      <c r="C503" s="147"/>
      <c r="D503" s="147"/>
      <c r="E503" s="147"/>
      <c r="F503" s="147"/>
      <c r="G503" s="147"/>
      <c r="H503" s="147"/>
      <c r="I503" s="147"/>
      <c r="J503" s="156"/>
    </row>
    <row r="504" spans="1:10" ht="13.2" hidden="1" x14ac:dyDescent="0.25">
      <c r="A504" s="147"/>
      <c r="B504" s="147"/>
      <c r="C504" s="147"/>
      <c r="D504" s="147"/>
      <c r="E504" s="147"/>
      <c r="F504" s="147"/>
      <c r="G504" s="147"/>
      <c r="H504" s="147"/>
      <c r="I504" s="147"/>
      <c r="J504" s="156"/>
    </row>
    <row r="505" spans="1:10" ht="13.2" hidden="1" x14ac:dyDescent="0.25">
      <c r="A505" s="147"/>
      <c r="B505" s="147"/>
      <c r="C505" s="147"/>
      <c r="D505" s="147"/>
      <c r="E505" s="147"/>
      <c r="F505" s="147"/>
      <c r="G505" s="147"/>
      <c r="H505" s="147"/>
      <c r="I505" s="147"/>
      <c r="J505" s="156"/>
    </row>
    <row r="506" spans="1:10" ht="13.2" hidden="1" x14ac:dyDescent="0.25">
      <c r="A506" s="147"/>
      <c r="B506" s="147"/>
      <c r="C506" s="147"/>
      <c r="D506" s="147"/>
      <c r="E506" s="147"/>
      <c r="F506" s="147"/>
      <c r="G506" s="147"/>
      <c r="H506" s="147"/>
      <c r="I506" s="147"/>
      <c r="J506" s="156"/>
    </row>
    <row r="507" spans="1:10" ht="13.2" hidden="1" x14ac:dyDescent="0.25">
      <c r="A507" s="147"/>
      <c r="B507" s="147"/>
      <c r="C507" s="147"/>
      <c r="D507" s="147"/>
      <c r="E507" s="147"/>
      <c r="F507" s="147"/>
      <c r="G507" s="147"/>
      <c r="H507" s="147"/>
      <c r="I507" s="147"/>
      <c r="J507" s="156"/>
    </row>
    <row r="508" spans="1:10" ht="13.2" hidden="1" x14ac:dyDescent="0.25">
      <c r="A508" s="147"/>
      <c r="B508" s="147"/>
      <c r="C508" s="147"/>
      <c r="D508" s="147"/>
      <c r="E508" s="147"/>
      <c r="F508" s="147"/>
      <c r="G508" s="147"/>
      <c r="H508" s="147"/>
      <c r="I508" s="147"/>
      <c r="J508" s="156"/>
    </row>
    <row r="509" spans="1:10" ht="13.2" hidden="1" x14ac:dyDescent="0.25">
      <c r="A509" s="147"/>
      <c r="B509" s="147"/>
      <c r="C509" s="147"/>
      <c r="D509" s="147"/>
      <c r="E509" s="147"/>
      <c r="F509" s="147"/>
      <c r="G509" s="147"/>
      <c r="H509" s="147"/>
      <c r="I509" s="147"/>
      <c r="J509" s="156"/>
    </row>
    <row r="510" spans="1:10" ht="13.2" hidden="1" x14ac:dyDescent="0.25">
      <c r="A510" s="147"/>
      <c r="B510" s="147"/>
      <c r="C510" s="147"/>
      <c r="D510" s="147"/>
      <c r="E510" s="147"/>
      <c r="F510" s="147"/>
      <c r="G510" s="147"/>
      <c r="H510" s="147"/>
      <c r="I510" s="147"/>
      <c r="J510" s="156"/>
    </row>
    <row r="511" spans="1:10" ht="13.2" hidden="1" x14ac:dyDescent="0.25">
      <c r="A511" s="147"/>
      <c r="B511" s="147"/>
      <c r="C511" s="147"/>
      <c r="D511" s="147"/>
      <c r="E511" s="147"/>
      <c r="F511" s="147"/>
      <c r="G511" s="147"/>
      <c r="H511" s="147"/>
      <c r="I511" s="147"/>
      <c r="J511" s="156"/>
    </row>
    <row r="512" spans="1:10" ht="13.2" hidden="1" x14ac:dyDescent="0.25">
      <c r="A512" s="147"/>
      <c r="B512" s="147"/>
      <c r="C512" s="147"/>
      <c r="D512" s="147"/>
      <c r="E512" s="147"/>
      <c r="F512" s="147"/>
      <c r="G512" s="147"/>
      <c r="H512" s="147"/>
      <c r="I512" s="147"/>
      <c r="J512" s="156"/>
    </row>
    <row r="513" spans="1:10" ht="13.2" hidden="1" x14ac:dyDescent="0.25">
      <c r="A513" s="147"/>
      <c r="B513" s="147"/>
      <c r="C513" s="147"/>
      <c r="D513" s="147"/>
      <c r="E513" s="147"/>
      <c r="F513" s="147"/>
      <c r="G513" s="147"/>
      <c r="H513" s="147"/>
      <c r="I513" s="147"/>
      <c r="J513" s="156"/>
    </row>
    <row r="514" spans="1:10" ht="13.2" hidden="1" x14ac:dyDescent="0.25">
      <c r="A514" s="147"/>
      <c r="B514" s="147"/>
      <c r="C514" s="147"/>
      <c r="D514" s="147"/>
      <c r="E514" s="147"/>
      <c r="F514" s="147"/>
      <c r="G514" s="147"/>
      <c r="H514" s="147"/>
      <c r="I514" s="147"/>
      <c r="J514" s="156"/>
    </row>
    <row r="515" spans="1:10" ht="13.2" hidden="1" x14ac:dyDescent="0.25">
      <c r="A515" s="147"/>
      <c r="B515" s="147"/>
      <c r="C515" s="147"/>
      <c r="D515" s="147"/>
      <c r="E515" s="147"/>
      <c r="F515" s="147"/>
      <c r="G515" s="147"/>
      <c r="H515" s="147"/>
      <c r="I515" s="147"/>
      <c r="J515" s="156"/>
    </row>
    <row r="516" spans="1:10" ht="13.2" hidden="1" x14ac:dyDescent="0.25">
      <c r="A516" s="147"/>
      <c r="B516" s="147"/>
      <c r="C516" s="147"/>
      <c r="D516" s="147"/>
      <c r="E516" s="147"/>
      <c r="F516" s="147"/>
      <c r="G516" s="147"/>
      <c r="H516" s="147"/>
      <c r="I516" s="147"/>
      <c r="J516" s="156"/>
    </row>
    <row r="517" spans="1:10" ht="13.2" hidden="1" x14ac:dyDescent="0.25">
      <c r="A517" s="147"/>
      <c r="B517" s="147"/>
      <c r="C517" s="147"/>
      <c r="D517" s="147"/>
      <c r="E517" s="147"/>
      <c r="F517" s="147"/>
      <c r="G517" s="147"/>
      <c r="H517" s="147"/>
      <c r="I517" s="147"/>
      <c r="J517" s="156"/>
    </row>
    <row r="518" spans="1:10" ht="13.2" hidden="1" x14ac:dyDescent="0.25">
      <c r="A518" s="147"/>
      <c r="B518" s="147"/>
      <c r="C518" s="147"/>
      <c r="D518" s="147"/>
      <c r="E518" s="147"/>
      <c r="F518" s="147"/>
      <c r="G518" s="147"/>
      <c r="H518" s="147"/>
      <c r="I518" s="147"/>
      <c r="J518" s="156"/>
    </row>
    <row r="519" spans="1:10" ht="13.2" hidden="1" x14ac:dyDescent="0.25">
      <c r="A519" s="147"/>
      <c r="B519" s="147"/>
      <c r="C519" s="147"/>
      <c r="D519" s="147"/>
      <c r="E519" s="147"/>
      <c r="F519" s="147"/>
      <c r="G519" s="147"/>
      <c r="H519" s="147"/>
      <c r="I519" s="147"/>
      <c r="J519" s="156"/>
    </row>
    <row r="520" spans="1:10" ht="13.2" hidden="1" x14ac:dyDescent="0.25">
      <c r="A520" s="147"/>
      <c r="B520" s="147"/>
      <c r="C520" s="147"/>
      <c r="D520" s="147"/>
      <c r="E520" s="147"/>
      <c r="F520" s="147"/>
      <c r="G520" s="147"/>
      <c r="H520" s="147"/>
      <c r="I520" s="147"/>
      <c r="J520" s="156"/>
    </row>
    <row r="521" spans="1:10" ht="13.2" hidden="1" x14ac:dyDescent="0.25">
      <c r="A521" s="147"/>
      <c r="B521" s="147"/>
      <c r="C521" s="147"/>
      <c r="D521" s="147"/>
      <c r="E521" s="147"/>
      <c r="F521" s="147"/>
      <c r="G521" s="147"/>
      <c r="H521" s="147"/>
      <c r="I521" s="147"/>
      <c r="J521" s="156"/>
    </row>
    <row r="522" spans="1:10" ht="13.2" hidden="1" x14ac:dyDescent="0.25">
      <c r="A522" s="147"/>
      <c r="B522" s="147"/>
      <c r="C522" s="147"/>
      <c r="D522" s="147"/>
      <c r="E522" s="147"/>
      <c r="F522" s="147"/>
      <c r="G522" s="147"/>
      <c r="H522" s="147"/>
      <c r="I522" s="147"/>
      <c r="J522" s="156"/>
    </row>
    <row r="523" spans="1:10" ht="13.2" hidden="1" x14ac:dyDescent="0.25">
      <c r="A523" s="147"/>
      <c r="B523" s="147"/>
      <c r="C523" s="147"/>
      <c r="D523" s="147"/>
      <c r="E523" s="147"/>
      <c r="F523" s="147"/>
      <c r="G523" s="147"/>
      <c r="H523" s="147"/>
      <c r="I523" s="147"/>
      <c r="J523" s="156"/>
    </row>
    <row r="524" spans="1:10" ht="13.2" hidden="1" x14ac:dyDescent="0.25">
      <c r="A524" s="147"/>
      <c r="B524" s="147"/>
      <c r="C524" s="147"/>
      <c r="D524" s="147"/>
      <c r="E524" s="147"/>
      <c r="F524" s="147"/>
      <c r="G524" s="147"/>
      <c r="H524" s="147"/>
      <c r="I524" s="147"/>
      <c r="J524" s="156"/>
    </row>
    <row r="525" spans="1:10" ht="13.2" hidden="1" x14ac:dyDescent="0.25">
      <c r="A525" s="147"/>
      <c r="B525" s="147"/>
      <c r="C525" s="147"/>
      <c r="D525" s="147"/>
      <c r="E525" s="147"/>
      <c r="F525" s="147"/>
      <c r="G525" s="147"/>
      <c r="H525" s="147"/>
      <c r="I525" s="147"/>
      <c r="J525" s="156"/>
    </row>
    <row r="526" spans="1:10" ht="13.2" hidden="1" x14ac:dyDescent="0.25">
      <c r="A526" s="147"/>
      <c r="B526" s="147"/>
      <c r="C526" s="147"/>
      <c r="D526" s="147"/>
      <c r="E526" s="147"/>
      <c r="F526" s="147"/>
      <c r="G526" s="147"/>
      <c r="H526" s="147"/>
      <c r="I526" s="147"/>
      <c r="J526" s="156"/>
    </row>
    <row r="527" spans="1:10" ht="13.2" hidden="1" x14ac:dyDescent="0.25">
      <c r="A527" s="147"/>
      <c r="B527" s="147"/>
      <c r="C527" s="147"/>
      <c r="D527" s="147"/>
      <c r="E527" s="147"/>
      <c r="F527" s="147"/>
      <c r="G527" s="147"/>
      <c r="H527" s="147"/>
      <c r="I527" s="147"/>
      <c r="J527" s="156"/>
    </row>
    <row r="528" spans="1:10" ht="13.2" hidden="1" x14ac:dyDescent="0.25">
      <c r="A528" s="147"/>
      <c r="B528" s="147"/>
      <c r="C528" s="147"/>
      <c r="D528" s="147"/>
      <c r="E528" s="147"/>
      <c r="F528" s="147"/>
      <c r="G528" s="147"/>
      <c r="H528" s="147"/>
      <c r="I528" s="147"/>
      <c r="J528" s="156"/>
    </row>
    <row r="529" spans="1:10" ht="13.2" hidden="1" x14ac:dyDescent="0.25">
      <c r="A529" s="147"/>
      <c r="B529" s="147"/>
      <c r="C529" s="147"/>
      <c r="D529" s="147"/>
      <c r="E529" s="147"/>
      <c r="F529" s="147"/>
      <c r="G529" s="147"/>
      <c r="H529" s="147"/>
      <c r="I529" s="147"/>
      <c r="J529" s="156"/>
    </row>
    <row r="530" spans="1:10" ht="13.2" hidden="1" x14ac:dyDescent="0.25">
      <c r="A530" s="147"/>
      <c r="B530" s="147"/>
      <c r="C530" s="147"/>
      <c r="D530" s="147"/>
      <c r="E530" s="147"/>
      <c r="F530" s="147"/>
      <c r="G530" s="147"/>
      <c r="H530" s="147"/>
      <c r="I530" s="147"/>
      <c r="J530" s="156"/>
    </row>
    <row r="531" spans="1:10" ht="13.2" hidden="1" x14ac:dyDescent="0.25">
      <c r="A531" s="147"/>
      <c r="B531" s="147"/>
      <c r="C531" s="147"/>
      <c r="D531" s="147"/>
      <c r="E531" s="147"/>
      <c r="F531" s="147"/>
      <c r="G531" s="147"/>
      <c r="H531" s="147"/>
      <c r="I531" s="147"/>
      <c r="J531" s="156"/>
    </row>
    <row r="532" spans="1:10" ht="13.2" hidden="1" x14ac:dyDescent="0.25">
      <c r="A532" s="147"/>
      <c r="B532" s="147"/>
      <c r="C532" s="147"/>
      <c r="D532" s="147"/>
      <c r="E532" s="147"/>
      <c r="F532" s="147"/>
      <c r="G532" s="147"/>
      <c r="H532" s="147"/>
      <c r="I532" s="147"/>
      <c r="J532" s="156"/>
    </row>
    <row r="533" spans="1:10" ht="13.2" hidden="1" x14ac:dyDescent="0.25">
      <c r="A533" s="147"/>
      <c r="B533" s="147"/>
      <c r="C533" s="147"/>
      <c r="D533" s="147"/>
      <c r="E533" s="147"/>
      <c r="F533" s="147"/>
      <c r="G533" s="147"/>
      <c r="H533" s="147"/>
      <c r="I533" s="147"/>
      <c r="J533" s="156"/>
    </row>
    <row r="534" spans="1:10" ht="13.2" hidden="1" x14ac:dyDescent="0.25">
      <c r="A534" s="147"/>
      <c r="B534" s="147"/>
      <c r="C534" s="147"/>
      <c r="D534" s="147"/>
      <c r="E534" s="147"/>
      <c r="F534" s="147"/>
      <c r="G534" s="147"/>
      <c r="H534" s="147"/>
      <c r="I534" s="147"/>
      <c r="J534" s="156"/>
    </row>
    <row r="535" spans="1:10" ht="13.2" hidden="1" x14ac:dyDescent="0.25">
      <c r="A535" s="147"/>
      <c r="B535" s="147"/>
      <c r="C535" s="147"/>
      <c r="D535" s="147"/>
      <c r="E535" s="147"/>
      <c r="F535" s="147"/>
      <c r="G535" s="147"/>
      <c r="H535" s="147"/>
      <c r="I535" s="147"/>
      <c r="J535" s="156"/>
    </row>
    <row r="536" spans="1:10" ht="13.2" hidden="1" x14ac:dyDescent="0.25">
      <c r="A536" s="147"/>
      <c r="B536" s="147"/>
      <c r="C536" s="147"/>
      <c r="D536" s="147"/>
      <c r="E536" s="147"/>
      <c r="F536" s="147"/>
      <c r="G536" s="147"/>
      <c r="H536" s="147"/>
      <c r="I536" s="147"/>
      <c r="J536" s="156"/>
    </row>
    <row r="537" spans="1:10" ht="13.2" hidden="1" x14ac:dyDescent="0.25">
      <c r="A537" s="147"/>
      <c r="B537" s="147"/>
      <c r="C537" s="147"/>
      <c r="D537" s="147"/>
      <c r="E537" s="147"/>
      <c r="F537" s="147"/>
      <c r="G537" s="147"/>
      <c r="H537" s="147"/>
      <c r="I537" s="147"/>
      <c r="J537" s="156"/>
    </row>
    <row r="538" spans="1:10" ht="13.2" hidden="1" x14ac:dyDescent="0.25">
      <c r="A538" s="147"/>
      <c r="B538" s="147"/>
      <c r="C538" s="147"/>
      <c r="D538" s="147"/>
      <c r="E538" s="147"/>
      <c r="F538" s="147"/>
      <c r="G538" s="147"/>
      <c r="H538" s="147"/>
      <c r="I538" s="147"/>
      <c r="J538" s="156"/>
    </row>
    <row r="539" spans="1:10" ht="13.2" hidden="1" x14ac:dyDescent="0.25">
      <c r="A539" s="147"/>
      <c r="B539" s="147"/>
      <c r="C539" s="147"/>
      <c r="D539" s="147"/>
      <c r="E539" s="147"/>
      <c r="F539" s="147"/>
      <c r="G539" s="147"/>
      <c r="H539" s="147"/>
      <c r="I539" s="147"/>
      <c r="J539" s="156"/>
    </row>
    <row r="540" spans="1:10" ht="13.2" hidden="1" x14ac:dyDescent="0.25">
      <c r="A540" s="147"/>
      <c r="B540" s="147"/>
      <c r="C540" s="147"/>
      <c r="D540" s="147"/>
      <c r="E540" s="147"/>
      <c r="F540" s="147"/>
      <c r="G540" s="147"/>
      <c r="H540" s="147"/>
      <c r="I540" s="147"/>
      <c r="J540" s="156"/>
    </row>
    <row r="541" spans="1:10" ht="13.2" hidden="1" x14ac:dyDescent="0.25">
      <c r="A541" s="147"/>
      <c r="B541" s="147"/>
      <c r="C541" s="147"/>
      <c r="D541" s="147"/>
      <c r="E541" s="147"/>
      <c r="F541" s="147"/>
      <c r="G541" s="147"/>
      <c r="H541" s="147"/>
      <c r="I541" s="147"/>
      <c r="J541" s="156"/>
    </row>
    <row r="542" spans="1:10" ht="13.2" hidden="1" x14ac:dyDescent="0.25">
      <c r="A542" s="147"/>
      <c r="B542" s="147"/>
      <c r="C542" s="147"/>
      <c r="D542" s="147"/>
      <c r="E542" s="147"/>
      <c r="F542" s="147"/>
      <c r="G542" s="147"/>
      <c r="H542" s="147"/>
      <c r="I542" s="147"/>
      <c r="J542" s="156"/>
    </row>
    <row r="543" spans="1:10" ht="13.2" hidden="1" x14ac:dyDescent="0.25">
      <c r="A543" s="147"/>
      <c r="B543" s="147"/>
      <c r="C543" s="147"/>
      <c r="D543" s="147"/>
      <c r="E543" s="147"/>
      <c r="F543" s="147"/>
      <c r="G543" s="147"/>
      <c r="H543" s="147"/>
      <c r="I543" s="147"/>
      <c r="J543" s="156"/>
    </row>
    <row r="544" spans="1:10" ht="13.2" hidden="1" x14ac:dyDescent="0.25">
      <c r="A544" s="147"/>
      <c r="B544" s="147"/>
      <c r="C544" s="147"/>
      <c r="D544" s="147"/>
      <c r="E544" s="147"/>
      <c r="F544" s="147"/>
      <c r="G544" s="147"/>
      <c r="H544" s="147"/>
      <c r="I544" s="147"/>
      <c r="J544" s="156"/>
    </row>
    <row r="545" spans="1:10" ht="13.2" hidden="1" x14ac:dyDescent="0.25">
      <c r="A545" s="147"/>
      <c r="B545" s="147"/>
      <c r="C545" s="147"/>
      <c r="D545" s="147"/>
      <c r="E545" s="147"/>
      <c r="F545" s="147"/>
      <c r="G545" s="147"/>
      <c r="H545" s="147"/>
      <c r="I545" s="147"/>
      <c r="J545" s="156"/>
    </row>
    <row r="546" spans="1:10" ht="13.2" hidden="1" x14ac:dyDescent="0.25">
      <c r="A546" s="147"/>
      <c r="B546" s="147"/>
      <c r="C546" s="147"/>
      <c r="D546" s="147"/>
      <c r="E546" s="147"/>
      <c r="F546" s="147"/>
      <c r="G546" s="147"/>
      <c r="H546" s="147"/>
      <c r="I546" s="147"/>
      <c r="J546" s="156"/>
    </row>
    <row r="547" spans="1:10" ht="13.2" hidden="1" x14ac:dyDescent="0.25">
      <c r="A547" s="147"/>
      <c r="B547" s="147"/>
      <c r="C547" s="147"/>
      <c r="D547" s="147"/>
      <c r="E547" s="147"/>
      <c r="F547" s="147"/>
      <c r="G547" s="147"/>
      <c r="H547" s="147"/>
      <c r="I547" s="147"/>
      <c r="J547" s="156"/>
    </row>
    <row r="548" spans="1:10" ht="13.2" hidden="1" x14ac:dyDescent="0.25">
      <c r="A548" s="147"/>
      <c r="B548" s="147"/>
      <c r="C548" s="147"/>
      <c r="D548" s="147"/>
      <c r="E548" s="147"/>
      <c r="F548" s="147"/>
      <c r="G548" s="147"/>
      <c r="H548" s="147"/>
      <c r="I548" s="147"/>
      <c r="J548" s="156"/>
    </row>
    <row r="549" spans="1:10" ht="13.2" hidden="1" x14ac:dyDescent="0.25">
      <c r="A549" s="147"/>
      <c r="B549" s="147"/>
      <c r="C549" s="147"/>
      <c r="D549" s="147"/>
      <c r="E549" s="147"/>
      <c r="F549" s="147"/>
      <c r="G549" s="147"/>
      <c r="H549" s="147"/>
      <c r="I549" s="147"/>
      <c r="J549" s="156"/>
    </row>
    <row r="550" spans="1:10" ht="13.2" hidden="1" x14ac:dyDescent="0.25">
      <c r="A550" s="147"/>
      <c r="B550" s="147"/>
      <c r="C550" s="147"/>
      <c r="D550" s="147"/>
      <c r="E550" s="147"/>
      <c r="F550" s="147"/>
      <c r="G550" s="147"/>
      <c r="H550" s="147"/>
      <c r="I550" s="147"/>
      <c r="J550" s="156"/>
    </row>
    <row r="551" spans="1:10" ht="13.2" hidden="1" x14ac:dyDescent="0.25">
      <c r="A551" s="147"/>
      <c r="B551" s="147"/>
      <c r="C551" s="147"/>
      <c r="D551" s="147"/>
      <c r="E551" s="147"/>
      <c r="F551" s="147"/>
      <c r="G551" s="147"/>
      <c r="H551" s="147"/>
      <c r="I551" s="147"/>
      <c r="J551" s="156"/>
    </row>
    <row r="552" spans="1:10" ht="13.2" hidden="1" x14ac:dyDescent="0.25">
      <c r="A552" s="147"/>
      <c r="B552" s="147"/>
      <c r="C552" s="147"/>
      <c r="D552" s="147"/>
      <c r="E552" s="147"/>
      <c r="F552" s="147"/>
      <c r="G552" s="147"/>
      <c r="H552" s="147"/>
      <c r="I552" s="147"/>
      <c r="J552" s="156"/>
    </row>
    <row r="553" spans="1:10" ht="13.2" hidden="1" x14ac:dyDescent="0.25">
      <c r="A553" s="147"/>
      <c r="B553" s="147"/>
      <c r="C553" s="147"/>
      <c r="D553" s="147"/>
      <c r="E553" s="147"/>
      <c r="F553" s="147"/>
      <c r="G553" s="147"/>
      <c r="H553" s="147"/>
      <c r="I553" s="147"/>
      <c r="J553" s="156"/>
    </row>
    <row r="554" spans="1:10" ht="13.2" hidden="1" x14ac:dyDescent="0.25">
      <c r="A554" s="147"/>
      <c r="B554" s="147"/>
      <c r="C554" s="147"/>
      <c r="D554" s="147"/>
      <c r="E554" s="147"/>
      <c r="F554" s="147"/>
      <c r="G554" s="147"/>
      <c r="H554" s="147"/>
      <c r="I554" s="147"/>
      <c r="J554" s="156"/>
    </row>
    <row r="555" spans="1:10" ht="13.2" hidden="1" x14ac:dyDescent="0.25">
      <c r="A555" s="147"/>
      <c r="B555" s="147"/>
      <c r="C555" s="147"/>
      <c r="D555" s="147"/>
      <c r="E555" s="147"/>
      <c r="F555" s="147"/>
      <c r="G555" s="147"/>
      <c r="H555" s="147"/>
      <c r="I555" s="147"/>
      <c r="J555" s="156"/>
    </row>
    <row r="556" spans="1:10" ht="13.2" hidden="1" x14ac:dyDescent="0.25">
      <c r="A556" s="147"/>
      <c r="B556" s="147"/>
      <c r="C556" s="147"/>
      <c r="D556" s="147"/>
      <c r="E556" s="147"/>
      <c r="F556" s="147"/>
      <c r="G556" s="147"/>
      <c r="H556" s="147"/>
      <c r="I556" s="147"/>
      <c r="J556" s="156"/>
    </row>
    <row r="557" spans="1:10" ht="13.2" hidden="1" x14ac:dyDescent="0.25">
      <c r="A557" s="147"/>
      <c r="B557" s="147"/>
      <c r="C557" s="147"/>
      <c r="D557" s="147"/>
      <c r="E557" s="147"/>
      <c r="F557" s="147"/>
      <c r="G557" s="147"/>
      <c r="H557" s="147"/>
      <c r="I557" s="147"/>
      <c r="J557" s="156"/>
    </row>
    <row r="558" spans="1:10" ht="13.2" hidden="1" x14ac:dyDescent="0.25">
      <c r="A558" s="147"/>
      <c r="B558" s="147"/>
      <c r="C558" s="147"/>
      <c r="D558" s="147"/>
      <c r="E558" s="147"/>
      <c r="F558" s="147"/>
      <c r="G558" s="147"/>
      <c r="H558" s="147"/>
      <c r="I558" s="147"/>
      <c r="J558" s="156"/>
    </row>
    <row r="559" spans="1:10" ht="13.2" hidden="1" x14ac:dyDescent="0.25">
      <c r="A559" s="147"/>
      <c r="B559" s="147"/>
      <c r="C559" s="147"/>
      <c r="D559" s="147"/>
      <c r="E559" s="147"/>
      <c r="F559" s="147"/>
      <c r="G559" s="147"/>
      <c r="H559" s="147"/>
      <c r="I559" s="147"/>
      <c r="J559" s="156"/>
    </row>
    <row r="560" spans="1:10" ht="13.2" hidden="1" x14ac:dyDescent="0.25">
      <c r="A560" s="147"/>
      <c r="B560" s="147"/>
      <c r="C560" s="147"/>
      <c r="D560" s="147"/>
      <c r="E560" s="147"/>
      <c r="F560" s="147"/>
      <c r="G560" s="147"/>
      <c r="H560" s="147"/>
      <c r="I560" s="147"/>
      <c r="J560" s="156"/>
    </row>
    <row r="561" spans="1:10" ht="13.2" hidden="1" x14ac:dyDescent="0.25">
      <c r="A561" s="147"/>
      <c r="B561" s="147"/>
      <c r="C561" s="147"/>
      <c r="D561" s="147"/>
      <c r="E561" s="147"/>
      <c r="F561" s="147"/>
      <c r="G561" s="147"/>
      <c r="H561" s="147"/>
      <c r="I561" s="147"/>
      <c r="J561" s="156"/>
    </row>
    <row r="562" spans="1:10" ht="13.2" hidden="1" x14ac:dyDescent="0.25">
      <c r="A562" s="147"/>
      <c r="B562" s="147"/>
      <c r="C562" s="147"/>
      <c r="D562" s="147"/>
      <c r="E562" s="147"/>
      <c r="F562" s="147"/>
      <c r="G562" s="147"/>
      <c r="H562" s="147"/>
      <c r="I562" s="147"/>
      <c r="J562" s="156"/>
    </row>
    <row r="563" spans="1:10" ht="13.2" hidden="1" x14ac:dyDescent="0.25">
      <c r="A563" s="147"/>
      <c r="B563" s="147"/>
      <c r="C563" s="147"/>
      <c r="D563" s="147"/>
      <c r="E563" s="147"/>
      <c r="F563" s="147"/>
      <c r="G563" s="147"/>
      <c r="H563" s="147"/>
      <c r="I563" s="147"/>
      <c r="J563" s="156"/>
    </row>
    <row r="564" spans="1:10" ht="13.2" hidden="1" x14ac:dyDescent="0.25">
      <c r="A564" s="147"/>
      <c r="B564" s="147"/>
      <c r="C564" s="147"/>
      <c r="D564" s="147"/>
      <c r="E564" s="147"/>
      <c r="F564" s="147"/>
      <c r="G564" s="147"/>
      <c r="H564" s="147"/>
      <c r="I564" s="147"/>
      <c r="J564" s="156"/>
    </row>
    <row r="565" spans="1:10" ht="13.2" hidden="1" x14ac:dyDescent="0.25">
      <c r="A565" s="147"/>
      <c r="B565" s="147"/>
      <c r="C565" s="147"/>
      <c r="D565" s="147"/>
      <c r="E565" s="147"/>
      <c r="F565" s="147"/>
      <c r="G565" s="147"/>
      <c r="H565" s="147"/>
      <c r="I565" s="147"/>
      <c r="J565" s="156"/>
    </row>
    <row r="566" spans="1:10" ht="13.2" hidden="1" x14ac:dyDescent="0.25">
      <c r="A566" s="147"/>
      <c r="B566" s="147"/>
      <c r="C566" s="147"/>
      <c r="D566" s="147"/>
      <c r="E566" s="147"/>
      <c r="F566" s="147"/>
      <c r="G566" s="147"/>
      <c r="H566" s="147"/>
      <c r="I566" s="147"/>
      <c r="J566" s="156"/>
    </row>
    <row r="567" spans="1:10" ht="13.2" hidden="1" x14ac:dyDescent="0.25">
      <c r="A567" s="147"/>
      <c r="B567" s="147"/>
      <c r="C567" s="147"/>
      <c r="D567" s="147"/>
      <c r="E567" s="147"/>
      <c r="F567" s="147"/>
      <c r="G567" s="147"/>
      <c r="H567" s="147"/>
      <c r="I567" s="147"/>
      <c r="J567" s="156"/>
    </row>
    <row r="568" spans="1:10" ht="13.2" hidden="1" x14ac:dyDescent="0.25">
      <c r="A568" s="147"/>
      <c r="B568" s="147"/>
      <c r="C568" s="147"/>
      <c r="D568" s="147"/>
      <c r="E568" s="147"/>
      <c r="F568" s="147"/>
      <c r="G568" s="147"/>
      <c r="H568" s="147"/>
      <c r="I568" s="147"/>
      <c r="J568" s="156"/>
    </row>
    <row r="569" spans="1:10" ht="13.2" hidden="1" x14ac:dyDescent="0.25">
      <c r="A569" s="147"/>
      <c r="B569" s="147"/>
      <c r="C569" s="147"/>
      <c r="D569" s="147"/>
      <c r="E569" s="147"/>
      <c r="F569" s="147"/>
      <c r="G569" s="147"/>
      <c r="H569" s="147"/>
      <c r="I569" s="147"/>
      <c r="J569" s="156"/>
    </row>
    <row r="570" spans="1:10" ht="13.2" hidden="1" x14ac:dyDescent="0.25">
      <c r="A570" s="147"/>
      <c r="B570" s="147"/>
      <c r="C570" s="147"/>
      <c r="D570" s="147"/>
      <c r="E570" s="147"/>
      <c r="F570" s="147"/>
      <c r="G570" s="147"/>
      <c r="H570" s="147"/>
      <c r="I570" s="147"/>
      <c r="J570" s="156"/>
    </row>
    <row r="571" spans="1:10" ht="13.2" hidden="1" x14ac:dyDescent="0.25">
      <c r="A571" s="147"/>
      <c r="B571" s="147"/>
      <c r="C571" s="147"/>
      <c r="D571" s="147"/>
      <c r="E571" s="147"/>
      <c r="F571" s="147"/>
      <c r="G571" s="147"/>
      <c r="H571" s="147"/>
      <c r="I571" s="147"/>
      <c r="J571" s="156"/>
    </row>
    <row r="572" spans="1:10" ht="13.2" hidden="1" x14ac:dyDescent="0.25">
      <c r="A572" s="147"/>
      <c r="B572" s="147"/>
      <c r="C572" s="147"/>
      <c r="D572" s="147"/>
      <c r="E572" s="147"/>
      <c r="F572" s="147"/>
      <c r="G572" s="147"/>
      <c r="H572" s="147"/>
      <c r="I572" s="147"/>
      <c r="J572" s="156"/>
    </row>
    <row r="573" spans="1:10" ht="13.2" hidden="1" x14ac:dyDescent="0.25">
      <c r="A573" s="147"/>
      <c r="B573" s="147"/>
      <c r="C573" s="147"/>
      <c r="D573" s="147"/>
      <c r="E573" s="147"/>
      <c r="F573" s="147"/>
      <c r="G573" s="147"/>
      <c r="H573" s="147"/>
      <c r="I573" s="147"/>
      <c r="J573" s="156"/>
    </row>
    <row r="574" spans="1:10" ht="13.2" hidden="1" x14ac:dyDescent="0.25">
      <c r="A574" s="147"/>
      <c r="B574" s="147"/>
      <c r="C574" s="147"/>
      <c r="D574" s="147"/>
      <c r="E574" s="147"/>
      <c r="F574" s="147"/>
      <c r="G574" s="147"/>
      <c r="H574" s="147"/>
      <c r="I574" s="147"/>
      <c r="J574" s="156"/>
    </row>
    <row r="575" spans="1:10" ht="13.2" hidden="1" x14ac:dyDescent="0.25">
      <c r="A575" s="147"/>
      <c r="B575" s="147"/>
      <c r="C575" s="147"/>
      <c r="D575" s="147"/>
      <c r="E575" s="147"/>
      <c r="F575" s="147"/>
      <c r="G575" s="147"/>
      <c r="H575" s="147"/>
      <c r="I575" s="147"/>
      <c r="J575" s="156"/>
    </row>
    <row r="576" spans="1:10" ht="13.2" hidden="1" x14ac:dyDescent="0.25">
      <c r="A576" s="147"/>
      <c r="B576" s="147"/>
      <c r="C576" s="147"/>
      <c r="D576" s="147"/>
      <c r="E576" s="147"/>
      <c r="F576" s="147"/>
      <c r="G576" s="147"/>
      <c r="H576" s="147"/>
      <c r="I576" s="147"/>
      <c r="J576" s="156"/>
    </row>
    <row r="577" spans="1:10" ht="13.2" hidden="1" x14ac:dyDescent="0.25">
      <c r="A577" s="147"/>
      <c r="B577" s="147"/>
      <c r="C577" s="147"/>
      <c r="D577" s="147"/>
      <c r="E577" s="147"/>
      <c r="F577" s="147"/>
      <c r="G577" s="147"/>
      <c r="H577" s="147"/>
      <c r="I577" s="147"/>
      <c r="J577" s="156"/>
    </row>
    <row r="578" spans="1:10" ht="13.2" hidden="1" x14ac:dyDescent="0.25">
      <c r="A578" s="147"/>
      <c r="B578" s="147"/>
      <c r="C578" s="147"/>
      <c r="D578" s="147"/>
      <c r="E578" s="147"/>
      <c r="F578" s="147"/>
      <c r="G578" s="147"/>
      <c r="H578" s="147"/>
      <c r="I578" s="147"/>
      <c r="J578" s="156"/>
    </row>
    <row r="579" spans="1:10" ht="13.2" hidden="1" x14ac:dyDescent="0.25">
      <c r="A579" s="147"/>
      <c r="B579" s="147"/>
      <c r="C579" s="147"/>
      <c r="D579" s="147"/>
      <c r="E579" s="147"/>
      <c r="F579" s="147"/>
      <c r="G579" s="147"/>
      <c r="H579" s="147"/>
      <c r="I579" s="147"/>
      <c r="J579" s="156"/>
    </row>
    <row r="580" spans="1:10" ht="13.2" hidden="1" x14ac:dyDescent="0.25">
      <c r="A580" s="147"/>
      <c r="B580" s="147"/>
      <c r="C580" s="147"/>
      <c r="D580" s="147"/>
      <c r="E580" s="147"/>
      <c r="F580" s="147"/>
      <c r="G580" s="147"/>
      <c r="H580" s="147"/>
      <c r="I580" s="147"/>
      <c r="J580" s="156"/>
    </row>
    <row r="581" spans="1:10" ht="13.2" hidden="1" x14ac:dyDescent="0.25">
      <c r="A581" s="147"/>
      <c r="B581" s="147"/>
      <c r="C581" s="147"/>
      <c r="D581" s="147"/>
      <c r="E581" s="147"/>
      <c r="F581" s="147"/>
      <c r="G581" s="147"/>
      <c r="H581" s="147"/>
      <c r="I581" s="147"/>
      <c r="J581" s="156"/>
    </row>
    <row r="582" spans="1:10" ht="13.2" hidden="1" x14ac:dyDescent="0.25">
      <c r="A582" s="147"/>
      <c r="B582" s="147"/>
      <c r="C582" s="147"/>
      <c r="D582" s="147"/>
      <c r="E582" s="147"/>
      <c r="F582" s="147"/>
      <c r="G582" s="147"/>
      <c r="H582" s="147"/>
      <c r="I582" s="147"/>
      <c r="J582" s="156"/>
    </row>
    <row r="583" spans="1:10" ht="13.2" hidden="1" x14ac:dyDescent="0.25">
      <c r="A583" s="147"/>
      <c r="B583" s="147"/>
      <c r="C583" s="147"/>
      <c r="D583" s="147"/>
      <c r="E583" s="147"/>
      <c r="F583" s="147"/>
      <c r="G583" s="147"/>
      <c r="H583" s="147"/>
      <c r="I583" s="147"/>
      <c r="J583" s="156"/>
    </row>
    <row r="584" spans="1:10" ht="13.2" hidden="1" x14ac:dyDescent="0.25">
      <c r="A584" s="147"/>
      <c r="B584" s="147"/>
      <c r="C584" s="147"/>
      <c r="D584" s="147"/>
      <c r="E584" s="147"/>
      <c r="F584" s="147"/>
      <c r="G584" s="147"/>
      <c r="H584" s="147"/>
      <c r="I584" s="147"/>
      <c r="J584" s="156"/>
    </row>
    <row r="585" spans="1:10" ht="13.2" hidden="1" x14ac:dyDescent="0.25">
      <c r="A585" s="147"/>
      <c r="B585" s="147"/>
      <c r="C585" s="147"/>
      <c r="D585" s="147"/>
      <c r="E585" s="147"/>
      <c r="F585" s="147"/>
      <c r="G585" s="147"/>
      <c r="H585" s="147"/>
      <c r="I585" s="147"/>
      <c r="J585" s="156"/>
    </row>
    <row r="586" spans="1:10" ht="13.2" hidden="1" x14ac:dyDescent="0.25">
      <c r="A586" s="147"/>
      <c r="B586" s="147"/>
      <c r="C586" s="147"/>
      <c r="D586" s="147"/>
      <c r="E586" s="147"/>
      <c r="F586" s="147"/>
      <c r="G586" s="147"/>
      <c r="H586" s="147"/>
      <c r="I586" s="147"/>
      <c r="J586" s="156"/>
    </row>
    <row r="587" spans="1:10" ht="13.2" hidden="1" x14ac:dyDescent="0.25">
      <c r="A587" s="147"/>
      <c r="B587" s="147"/>
      <c r="C587" s="147"/>
      <c r="D587" s="147"/>
      <c r="E587" s="147"/>
      <c r="F587" s="147"/>
      <c r="G587" s="147"/>
      <c r="H587" s="147"/>
      <c r="I587" s="147"/>
      <c r="J587" s="156"/>
    </row>
    <row r="588" spans="1:10" ht="13.2" hidden="1" x14ac:dyDescent="0.25">
      <c r="A588" s="147"/>
      <c r="B588" s="147"/>
      <c r="C588" s="147"/>
      <c r="D588" s="147"/>
      <c r="E588" s="147"/>
      <c r="F588" s="147"/>
      <c r="G588" s="147"/>
      <c r="H588" s="147"/>
      <c r="I588" s="147"/>
      <c r="J588" s="156"/>
    </row>
    <row r="589" spans="1:10" ht="13.2" hidden="1" x14ac:dyDescent="0.25">
      <c r="A589" s="147"/>
      <c r="B589" s="147"/>
      <c r="C589" s="147"/>
      <c r="D589" s="147"/>
      <c r="E589" s="147"/>
      <c r="F589" s="147"/>
      <c r="G589" s="147"/>
      <c r="H589" s="147"/>
      <c r="I589" s="147"/>
      <c r="J589" s="156"/>
    </row>
    <row r="590" spans="1:10" ht="13.2" hidden="1" x14ac:dyDescent="0.25">
      <c r="A590" s="147"/>
      <c r="B590" s="147"/>
      <c r="C590" s="147"/>
      <c r="D590" s="147"/>
      <c r="E590" s="147"/>
      <c r="F590" s="147"/>
      <c r="G590" s="147"/>
      <c r="H590" s="147"/>
      <c r="I590" s="147"/>
      <c r="J590" s="156"/>
    </row>
    <row r="591" spans="1:10" ht="13.2" hidden="1" x14ac:dyDescent="0.25">
      <c r="A591" s="147"/>
      <c r="B591" s="147"/>
      <c r="C591" s="147"/>
      <c r="D591" s="147"/>
      <c r="E591" s="147"/>
      <c r="F591" s="147"/>
      <c r="G591" s="147"/>
      <c r="H591" s="147"/>
      <c r="I591" s="147"/>
      <c r="J591" s="156"/>
    </row>
    <row r="592" spans="1:10" ht="13.2" hidden="1" x14ac:dyDescent="0.25">
      <c r="A592" s="147"/>
      <c r="B592" s="147"/>
      <c r="C592" s="147"/>
      <c r="D592" s="147"/>
      <c r="E592" s="147"/>
      <c r="F592" s="147"/>
      <c r="G592" s="147"/>
      <c r="H592" s="147"/>
      <c r="I592" s="147"/>
      <c r="J592" s="156"/>
    </row>
    <row r="593" spans="1:10" ht="13.2" hidden="1" x14ac:dyDescent="0.25">
      <c r="A593" s="147"/>
      <c r="B593" s="147"/>
      <c r="C593" s="147"/>
      <c r="D593" s="147"/>
      <c r="E593" s="147"/>
      <c r="F593" s="147"/>
      <c r="G593" s="147"/>
      <c r="H593" s="147"/>
      <c r="I593" s="147"/>
      <c r="J593" s="156"/>
    </row>
    <row r="594" spans="1:10" ht="13.2" hidden="1" x14ac:dyDescent="0.25">
      <c r="A594" s="147"/>
      <c r="B594" s="147"/>
      <c r="C594" s="147"/>
      <c r="D594" s="147"/>
      <c r="E594" s="147"/>
      <c r="F594" s="147"/>
      <c r="G594" s="147"/>
      <c r="H594" s="147"/>
      <c r="I594" s="147"/>
      <c r="J594" s="156"/>
    </row>
    <row r="595" spans="1:10" ht="13.2" hidden="1" x14ac:dyDescent="0.25">
      <c r="A595" s="147"/>
      <c r="B595" s="147"/>
      <c r="C595" s="147"/>
      <c r="D595" s="147"/>
      <c r="E595" s="147"/>
      <c r="F595" s="147"/>
      <c r="G595" s="147"/>
      <c r="H595" s="147"/>
      <c r="I595" s="147"/>
      <c r="J595" s="156"/>
    </row>
    <row r="596" spans="1:10" ht="13.2" hidden="1" x14ac:dyDescent="0.25">
      <c r="A596" s="147"/>
      <c r="B596" s="147"/>
      <c r="C596" s="147"/>
      <c r="D596" s="147"/>
      <c r="E596" s="147"/>
      <c r="F596" s="147"/>
      <c r="G596" s="147"/>
      <c r="H596" s="147"/>
      <c r="I596" s="147"/>
      <c r="J596" s="156"/>
    </row>
    <row r="597" spans="1:10" ht="13.2" hidden="1" x14ac:dyDescent="0.25">
      <c r="A597" s="147"/>
      <c r="B597" s="147"/>
      <c r="C597" s="147"/>
      <c r="D597" s="147"/>
      <c r="E597" s="147"/>
      <c r="F597" s="147"/>
      <c r="G597" s="147"/>
      <c r="H597" s="147"/>
      <c r="I597" s="147"/>
      <c r="J597" s="156"/>
    </row>
    <row r="598" spans="1:10" ht="13.2" hidden="1" x14ac:dyDescent="0.25">
      <c r="A598" s="147"/>
      <c r="B598" s="147"/>
      <c r="C598" s="147"/>
      <c r="D598" s="147"/>
      <c r="E598" s="147"/>
      <c r="F598" s="147"/>
      <c r="G598" s="147"/>
      <c r="H598" s="147"/>
      <c r="I598" s="147"/>
      <c r="J598" s="156"/>
    </row>
    <row r="599" spans="1:10" ht="13.2" hidden="1" x14ac:dyDescent="0.25">
      <c r="A599" s="147"/>
      <c r="B599" s="147"/>
      <c r="C599" s="147"/>
      <c r="D599" s="147"/>
      <c r="E599" s="147"/>
      <c r="F599" s="147"/>
      <c r="G599" s="147"/>
      <c r="H599" s="147"/>
      <c r="I599" s="147"/>
      <c r="J599" s="156"/>
    </row>
    <row r="600" spans="1:10" ht="13.2" hidden="1" x14ac:dyDescent="0.25">
      <c r="A600" s="147"/>
      <c r="B600" s="147"/>
      <c r="C600" s="147"/>
      <c r="D600" s="147"/>
      <c r="E600" s="147"/>
      <c r="F600" s="147"/>
      <c r="G600" s="147"/>
      <c r="H600" s="147"/>
      <c r="I600" s="147"/>
      <c r="J600" s="156"/>
    </row>
    <row r="601" spans="1:10" ht="13.2" hidden="1" x14ac:dyDescent="0.25">
      <c r="A601" s="147"/>
      <c r="B601" s="147"/>
      <c r="C601" s="147"/>
      <c r="D601" s="147"/>
      <c r="E601" s="147"/>
      <c r="F601" s="147"/>
      <c r="G601" s="147"/>
      <c r="H601" s="147"/>
      <c r="I601" s="147"/>
      <c r="J601" s="156"/>
    </row>
    <row r="602" spans="1:10" ht="13.2" hidden="1" x14ac:dyDescent="0.25">
      <c r="A602" s="147"/>
      <c r="B602" s="147"/>
      <c r="C602" s="147"/>
      <c r="D602" s="147"/>
      <c r="E602" s="147"/>
      <c r="F602" s="147"/>
      <c r="G602" s="147"/>
      <c r="H602" s="147"/>
      <c r="I602" s="147"/>
      <c r="J602" s="156"/>
    </row>
    <row r="603" spans="1:10" ht="13.2" hidden="1" x14ac:dyDescent="0.25">
      <c r="A603" s="147"/>
      <c r="B603" s="147"/>
      <c r="C603" s="147"/>
      <c r="D603" s="147"/>
      <c r="E603" s="147"/>
      <c r="F603" s="147"/>
      <c r="G603" s="147"/>
      <c r="H603" s="147"/>
      <c r="I603" s="147"/>
      <c r="J603" s="156"/>
    </row>
    <row r="604" spans="1:10" ht="13.2" hidden="1" x14ac:dyDescent="0.25">
      <c r="A604" s="147"/>
      <c r="B604" s="147"/>
      <c r="C604" s="147"/>
      <c r="D604" s="147"/>
      <c r="E604" s="147"/>
      <c r="F604" s="147"/>
      <c r="G604" s="147"/>
      <c r="H604" s="147"/>
      <c r="I604" s="147"/>
      <c r="J604" s="156"/>
    </row>
    <row r="605" spans="1:10" ht="13.2" hidden="1" x14ac:dyDescent="0.25">
      <c r="A605" s="147"/>
      <c r="B605" s="147"/>
      <c r="C605" s="147"/>
      <c r="D605" s="147"/>
      <c r="E605" s="147"/>
      <c r="F605" s="147"/>
      <c r="G605" s="147"/>
      <c r="H605" s="147"/>
      <c r="I605" s="147"/>
      <c r="J605" s="156"/>
    </row>
    <row r="606" spans="1:10" ht="13.2" hidden="1" x14ac:dyDescent="0.25">
      <c r="A606" s="147"/>
      <c r="B606" s="147"/>
      <c r="C606" s="147"/>
      <c r="D606" s="147"/>
      <c r="E606" s="147"/>
      <c r="F606" s="147"/>
      <c r="G606" s="147"/>
      <c r="H606" s="147"/>
      <c r="I606" s="147"/>
      <c r="J606" s="156"/>
    </row>
    <row r="607" spans="1:10" ht="13.2" hidden="1" x14ac:dyDescent="0.25">
      <c r="A607" s="147"/>
      <c r="B607" s="147"/>
      <c r="C607" s="147"/>
      <c r="D607" s="147"/>
      <c r="E607" s="147"/>
      <c r="F607" s="147"/>
      <c r="G607" s="147"/>
      <c r="H607" s="147"/>
      <c r="I607" s="147"/>
      <c r="J607" s="156"/>
    </row>
    <row r="608" spans="1:10" ht="13.2" hidden="1" x14ac:dyDescent="0.25">
      <c r="A608" s="147"/>
      <c r="B608" s="147"/>
      <c r="C608" s="147"/>
      <c r="D608" s="147"/>
      <c r="E608" s="147"/>
      <c r="F608" s="147"/>
      <c r="G608" s="147"/>
      <c r="H608" s="147"/>
      <c r="I608" s="147"/>
      <c r="J608" s="156"/>
    </row>
    <row r="609" spans="1:10" ht="13.2" hidden="1" x14ac:dyDescent="0.25">
      <c r="A609" s="147"/>
      <c r="B609" s="147"/>
      <c r="C609" s="147"/>
      <c r="D609" s="147"/>
      <c r="E609" s="147"/>
      <c r="F609" s="147"/>
      <c r="G609" s="147"/>
      <c r="H609" s="147"/>
      <c r="I609" s="147"/>
      <c r="J609" s="156"/>
    </row>
    <row r="610" spans="1:10" ht="13.2" hidden="1" x14ac:dyDescent="0.25">
      <c r="A610" s="147"/>
      <c r="B610" s="147"/>
      <c r="C610" s="147"/>
      <c r="D610" s="147"/>
      <c r="E610" s="147"/>
      <c r="F610" s="147"/>
      <c r="G610" s="147"/>
      <c r="H610" s="147"/>
      <c r="I610" s="147"/>
      <c r="J610" s="156"/>
    </row>
    <row r="611" spans="1:10" ht="13.2" hidden="1" x14ac:dyDescent="0.25">
      <c r="A611" s="147"/>
      <c r="B611" s="147"/>
      <c r="C611" s="147"/>
      <c r="D611" s="147"/>
      <c r="E611" s="147"/>
      <c r="F611" s="147"/>
      <c r="G611" s="147"/>
      <c r="H611" s="147"/>
      <c r="I611" s="147"/>
      <c r="J611" s="156"/>
    </row>
    <row r="612" spans="1:10" ht="13.2" hidden="1" x14ac:dyDescent="0.25">
      <c r="A612" s="147"/>
      <c r="B612" s="147"/>
      <c r="C612" s="147"/>
      <c r="D612" s="147"/>
      <c r="E612" s="147"/>
      <c r="F612" s="147"/>
      <c r="G612" s="147"/>
      <c r="H612" s="147"/>
      <c r="I612" s="147"/>
      <c r="J612" s="156"/>
    </row>
    <row r="613" spans="1:10" ht="13.2" hidden="1" x14ac:dyDescent="0.25">
      <c r="A613" s="147"/>
      <c r="B613" s="147"/>
      <c r="C613" s="147"/>
      <c r="D613" s="147"/>
      <c r="E613" s="147"/>
      <c r="F613" s="147"/>
      <c r="G613" s="147"/>
      <c r="H613" s="147"/>
      <c r="I613" s="147"/>
      <c r="J613" s="156"/>
    </row>
    <row r="614" spans="1:10" ht="13.2" hidden="1" x14ac:dyDescent="0.25">
      <c r="A614" s="147"/>
      <c r="B614" s="147"/>
      <c r="C614" s="147"/>
      <c r="D614" s="147"/>
      <c r="E614" s="147"/>
      <c r="F614" s="147"/>
      <c r="G614" s="147"/>
      <c r="H614" s="147"/>
      <c r="I614" s="147"/>
      <c r="J614" s="156"/>
    </row>
    <row r="615" spans="1:10" ht="13.2" hidden="1" x14ac:dyDescent="0.25">
      <c r="A615" s="147"/>
      <c r="B615" s="147"/>
      <c r="C615" s="147"/>
      <c r="D615" s="147"/>
      <c r="E615" s="147"/>
      <c r="F615" s="147"/>
      <c r="G615" s="147"/>
      <c r="H615" s="147"/>
      <c r="I615" s="147"/>
      <c r="J615" s="156"/>
    </row>
    <row r="616" spans="1:10" ht="13.2" hidden="1" x14ac:dyDescent="0.25">
      <c r="A616" s="147"/>
      <c r="B616" s="147"/>
      <c r="C616" s="147"/>
      <c r="D616" s="147"/>
      <c r="E616" s="147"/>
      <c r="F616" s="147"/>
      <c r="G616" s="147"/>
      <c r="H616" s="147"/>
      <c r="I616" s="147"/>
      <c r="J616" s="156"/>
    </row>
    <row r="617" spans="1:10" ht="13.2" hidden="1" x14ac:dyDescent="0.25">
      <c r="A617" s="147"/>
      <c r="B617" s="147"/>
      <c r="C617" s="147"/>
      <c r="D617" s="147"/>
      <c r="E617" s="147"/>
      <c r="F617" s="147"/>
      <c r="G617" s="147"/>
      <c r="H617" s="147"/>
      <c r="I617" s="147"/>
      <c r="J617" s="156"/>
    </row>
    <row r="618" spans="1:10" ht="13.2" hidden="1" x14ac:dyDescent="0.25">
      <c r="A618" s="147"/>
      <c r="B618" s="147"/>
      <c r="C618" s="147"/>
      <c r="D618" s="147"/>
      <c r="E618" s="147"/>
      <c r="F618" s="147"/>
      <c r="G618" s="147"/>
      <c r="H618" s="147"/>
      <c r="I618" s="147"/>
      <c r="J618" s="156"/>
    </row>
    <row r="619" spans="1:10" ht="13.2" hidden="1" x14ac:dyDescent="0.25">
      <c r="A619" s="147"/>
      <c r="B619" s="147"/>
      <c r="C619" s="147"/>
      <c r="D619" s="147"/>
      <c r="E619" s="147"/>
      <c r="F619" s="147"/>
      <c r="G619" s="147"/>
      <c r="H619" s="147"/>
      <c r="I619" s="147"/>
      <c r="J619" s="156"/>
    </row>
    <row r="620" spans="1:10" ht="13.2" hidden="1" x14ac:dyDescent="0.25">
      <c r="A620" s="147"/>
      <c r="B620" s="147"/>
      <c r="C620" s="147"/>
      <c r="D620" s="147"/>
      <c r="E620" s="147"/>
      <c r="F620" s="147"/>
      <c r="G620" s="147"/>
      <c r="H620" s="147"/>
      <c r="I620" s="147"/>
      <c r="J620" s="156"/>
    </row>
    <row r="621" spans="1:10" ht="13.2" hidden="1" x14ac:dyDescent="0.25">
      <c r="A621" s="147"/>
      <c r="B621" s="147"/>
      <c r="C621" s="147"/>
      <c r="D621" s="147"/>
      <c r="E621" s="147"/>
      <c r="F621" s="147"/>
      <c r="G621" s="147"/>
      <c r="H621" s="147"/>
      <c r="I621" s="147"/>
      <c r="J621" s="156"/>
    </row>
    <row r="622" spans="1:10" ht="13.2" hidden="1" x14ac:dyDescent="0.25">
      <c r="A622" s="147"/>
      <c r="B622" s="147"/>
      <c r="C622" s="147"/>
      <c r="D622" s="147"/>
      <c r="E622" s="147"/>
      <c r="F622" s="147"/>
      <c r="G622" s="147"/>
      <c r="H622" s="147"/>
      <c r="I622" s="147"/>
      <c r="J622" s="156"/>
    </row>
    <row r="623" spans="1:10" ht="13.2" hidden="1" x14ac:dyDescent="0.25">
      <c r="A623" s="147"/>
      <c r="B623" s="147"/>
      <c r="C623" s="147"/>
      <c r="D623" s="147"/>
      <c r="E623" s="147"/>
      <c r="F623" s="147"/>
      <c r="G623" s="147"/>
      <c r="H623" s="147"/>
      <c r="I623" s="147"/>
      <c r="J623" s="156"/>
    </row>
    <row r="624" spans="1:10" ht="13.2" hidden="1" x14ac:dyDescent="0.25">
      <c r="A624" s="147"/>
      <c r="B624" s="147"/>
      <c r="C624" s="147"/>
      <c r="D624" s="147"/>
      <c r="E624" s="147"/>
      <c r="F624" s="147"/>
      <c r="G624" s="147"/>
      <c r="H624" s="147"/>
      <c r="I624" s="147"/>
      <c r="J624" s="156"/>
    </row>
    <row r="625" spans="1:10" ht="13.2" hidden="1" x14ac:dyDescent="0.25">
      <c r="A625" s="147"/>
      <c r="B625" s="147"/>
      <c r="C625" s="147"/>
      <c r="D625" s="147"/>
      <c r="E625" s="147"/>
      <c r="F625" s="147"/>
      <c r="G625" s="147"/>
      <c r="H625" s="147"/>
      <c r="I625" s="147"/>
      <c r="J625" s="156"/>
    </row>
    <row r="626" spans="1:10" ht="13.2" hidden="1" x14ac:dyDescent="0.25">
      <c r="A626" s="147"/>
      <c r="B626" s="147"/>
      <c r="C626" s="147"/>
      <c r="D626" s="147"/>
      <c r="E626" s="147"/>
      <c r="F626" s="147"/>
      <c r="G626" s="147"/>
      <c r="H626" s="147"/>
      <c r="I626" s="147"/>
      <c r="J626" s="156"/>
    </row>
    <row r="627" spans="1:10" ht="13.2" hidden="1" x14ac:dyDescent="0.25">
      <c r="A627" s="147"/>
      <c r="B627" s="147"/>
      <c r="C627" s="147"/>
      <c r="D627" s="147"/>
      <c r="E627" s="147"/>
      <c r="F627" s="147"/>
      <c r="G627" s="147"/>
      <c r="H627" s="147"/>
      <c r="I627" s="147"/>
      <c r="J627" s="156"/>
    </row>
    <row r="628" spans="1:10" ht="13.2" hidden="1" x14ac:dyDescent="0.25">
      <c r="A628" s="147"/>
      <c r="B628" s="147"/>
      <c r="C628" s="147"/>
      <c r="D628" s="147"/>
      <c r="E628" s="147"/>
      <c r="F628" s="147"/>
      <c r="G628" s="147"/>
      <c r="H628" s="147"/>
      <c r="I628" s="147"/>
      <c r="J628" s="156"/>
    </row>
    <row r="629" spans="1:10" ht="13.2" hidden="1" x14ac:dyDescent="0.25">
      <c r="A629" s="147"/>
      <c r="B629" s="147"/>
      <c r="C629" s="147"/>
      <c r="D629" s="147"/>
      <c r="E629" s="147"/>
      <c r="F629" s="147"/>
      <c r="G629" s="147"/>
      <c r="H629" s="147"/>
      <c r="I629" s="147"/>
      <c r="J629" s="156"/>
    </row>
    <row r="630" spans="1:10" ht="13.2" hidden="1" x14ac:dyDescent="0.25">
      <c r="A630" s="147"/>
      <c r="B630" s="147"/>
      <c r="C630" s="147"/>
      <c r="D630" s="147"/>
      <c r="E630" s="147"/>
      <c r="F630" s="147"/>
      <c r="G630" s="147"/>
      <c r="H630" s="147"/>
      <c r="I630" s="147"/>
      <c r="J630" s="156"/>
    </row>
    <row r="631" spans="1:10" ht="13.2" hidden="1" x14ac:dyDescent="0.25">
      <c r="A631" s="147"/>
      <c r="B631" s="147"/>
      <c r="C631" s="147"/>
      <c r="D631" s="147"/>
      <c r="E631" s="147"/>
      <c r="F631" s="147"/>
      <c r="G631" s="147"/>
      <c r="H631" s="147"/>
      <c r="I631" s="147"/>
      <c r="J631" s="156"/>
    </row>
    <row r="632" spans="1:10" ht="13.2" hidden="1" x14ac:dyDescent="0.25">
      <c r="A632" s="147"/>
      <c r="B632" s="147"/>
      <c r="C632" s="147"/>
      <c r="D632" s="147"/>
      <c r="E632" s="147"/>
      <c r="F632" s="147"/>
      <c r="G632" s="147"/>
      <c r="H632" s="147"/>
      <c r="I632" s="147"/>
      <c r="J632" s="156"/>
    </row>
    <row r="633" spans="1:10" ht="13.2" hidden="1" x14ac:dyDescent="0.25">
      <c r="A633" s="147"/>
      <c r="B633" s="147"/>
      <c r="C633" s="147"/>
      <c r="D633" s="147"/>
      <c r="E633" s="147"/>
      <c r="F633" s="147"/>
      <c r="G633" s="147"/>
      <c r="H633" s="147"/>
      <c r="I633" s="147"/>
      <c r="J633" s="156"/>
    </row>
    <row r="634" spans="1:10" ht="13.2" hidden="1" x14ac:dyDescent="0.25">
      <c r="A634" s="147"/>
      <c r="B634" s="147"/>
      <c r="C634" s="147"/>
      <c r="D634" s="147"/>
      <c r="E634" s="147"/>
      <c r="F634" s="147"/>
      <c r="G634" s="147"/>
      <c r="H634" s="147"/>
      <c r="I634" s="147"/>
      <c r="J634" s="156"/>
    </row>
    <row r="635" spans="1:10" ht="13.2" hidden="1" x14ac:dyDescent="0.25">
      <c r="A635" s="147"/>
      <c r="B635" s="147"/>
      <c r="C635" s="147"/>
      <c r="D635" s="147"/>
      <c r="E635" s="147"/>
      <c r="F635" s="147"/>
      <c r="G635" s="147"/>
      <c r="H635" s="147"/>
      <c r="I635" s="147"/>
      <c r="J635" s="156"/>
    </row>
    <row r="636" spans="1:10" ht="13.2" hidden="1" x14ac:dyDescent="0.25">
      <c r="A636" s="147"/>
      <c r="B636" s="147"/>
      <c r="C636" s="147"/>
      <c r="D636" s="147"/>
      <c r="E636" s="147"/>
      <c r="F636" s="147"/>
      <c r="G636" s="147"/>
      <c r="H636" s="147"/>
      <c r="I636" s="147"/>
      <c r="J636" s="156"/>
    </row>
    <row r="637" spans="1:10" ht="13.2" hidden="1" x14ac:dyDescent="0.25">
      <c r="A637" s="147"/>
      <c r="B637" s="147"/>
      <c r="C637" s="147"/>
      <c r="D637" s="147"/>
      <c r="E637" s="147"/>
      <c r="F637" s="147"/>
      <c r="G637" s="147"/>
      <c r="H637" s="147"/>
      <c r="I637" s="147"/>
      <c r="J637" s="156"/>
    </row>
    <row r="638" spans="1:10" ht="13.2" hidden="1" x14ac:dyDescent="0.25">
      <c r="A638" s="147"/>
      <c r="B638" s="147"/>
      <c r="C638" s="147"/>
      <c r="D638" s="147"/>
      <c r="E638" s="147"/>
      <c r="F638" s="147"/>
      <c r="G638" s="147"/>
      <c r="H638" s="147"/>
      <c r="I638" s="147"/>
      <c r="J638" s="156"/>
    </row>
    <row r="639" spans="1:10" ht="13.2" hidden="1" x14ac:dyDescent="0.25">
      <c r="A639" s="147"/>
      <c r="B639" s="147"/>
      <c r="C639" s="147"/>
      <c r="D639" s="147"/>
      <c r="E639" s="147"/>
      <c r="F639" s="147"/>
      <c r="G639" s="147"/>
      <c r="H639" s="147"/>
      <c r="I639" s="147"/>
      <c r="J639" s="156"/>
    </row>
    <row r="640" spans="1:10" ht="13.2" hidden="1" x14ac:dyDescent="0.25">
      <c r="A640" s="147"/>
      <c r="B640" s="147"/>
      <c r="C640" s="147"/>
      <c r="D640" s="147"/>
      <c r="E640" s="147"/>
      <c r="F640" s="147"/>
      <c r="G640" s="147"/>
      <c r="H640" s="147"/>
      <c r="I640" s="147"/>
      <c r="J640" s="156"/>
    </row>
    <row r="641" spans="1:10" ht="13.2" hidden="1" x14ac:dyDescent="0.25">
      <c r="A641" s="147"/>
      <c r="B641" s="147"/>
      <c r="C641" s="147"/>
      <c r="D641" s="147"/>
      <c r="E641" s="147"/>
      <c r="F641" s="147"/>
      <c r="G641" s="147"/>
      <c r="H641" s="147"/>
      <c r="I641" s="147"/>
      <c r="J641" s="156"/>
    </row>
    <row r="642" spans="1:10" ht="13.2" hidden="1" x14ac:dyDescent="0.25">
      <c r="A642" s="147"/>
      <c r="B642" s="147"/>
      <c r="C642" s="147"/>
      <c r="D642" s="147"/>
      <c r="E642" s="147"/>
      <c r="F642" s="147"/>
      <c r="G642" s="147"/>
      <c r="H642" s="147"/>
      <c r="I642" s="147"/>
      <c r="J642" s="156"/>
    </row>
    <row r="643" spans="1:10" ht="13.2" hidden="1" x14ac:dyDescent="0.25">
      <c r="A643" s="147"/>
      <c r="B643" s="147"/>
      <c r="C643" s="147"/>
      <c r="D643" s="147"/>
      <c r="E643" s="147"/>
      <c r="F643" s="147"/>
      <c r="G643" s="147"/>
      <c r="H643" s="147"/>
      <c r="I643" s="147"/>
      <c r="J643" s="156"/>
    </row>
    <row r="644" spans="1:10" ht="13.2" hidden="1" x14ac:dyDescent="0.25">
      <c r="A644" s="147"/>
      <c r="B644" s="147"/>
      <c r="C644" s="147"/>
      <c r="D644" s="147"/>
      <c r="E644" s="147"/>
      <c r="F644" s="147"/>
      <c r="G644" s="147"/>
      <c r="H644" s="147"/>
      <c r="I644" s="147"/>
      <c r="J644" s="156"/>
    </row>
    <row r="645" spans="1:10" ht="13.2" hidden="1" x14ac:dyDescent="0.25">
      <c r="A645" s="147"/>
      <c r="B645" s="147"/>
      <c r="C645" s="147"/>
      <c r="D645" s="147"/>
      <c r="E645" s="147"/>
      <c r="F645" s="147"/>
      <c r="G645" s="147"/>
      <c r="H645" s="147"/>
      <c r="I645" s="147"/>
      <c r="J645" s="156"/>
    </row>
    <row r="646" spans="1:10" ht="13.2" hidden="1" x14ac:dyDescent="0.25">
      <c r="A646" s="147"/>
      <c r="B646" s="147"/>
      <c r="C646" s="147"/>
      <c r="D646" s="147"/>
      <c r="E646" s="147"/>
      <c r="F646" s="147"/>
      <c r="G646" s="147"/>
      <c r="H646" s="147"/>
      <c r="I646" s="147"/>
      <c r="J646" s="156"/>
    </row>
    <row r="647" spans="1:10" ht="13.2" hidden="1" x14ac:dyDescent="0.25">
      <c r="A647" s="147"/>
      <c r="B647" s="147"/>
      <c r="C647" s="147"/>
      <c r="D647" s="147"/>
      <c r="E647" s="147"/>
      <c r="F647" s="147"/>
      <c r="G647" s="147"/>
      <c r="H647" s="147"/>
      <c r="I647" s="147"/>
      <c r="J647" s="156"/>
    </row>
    <row r="648" spans="1:10" ht="13.2" hidden="1" x14ac:dyDescent="0.25">
      <c r="A648" s="147"/>
      <c r="B648" s="147"/>
      <c r="C648" s="147"/>
      <c r="D648" s="147"/>
      <c r="E648" s="147"/>
      <c r="F648" s="147"/>
      <c r="G648" s="147"/>
      <c r="H648" s="147"/>
      <c r="I648" s="147"/>
      <c r="J648" s="156"/>
    </row>
    <row r="649" spans="1:10" ht="13.2" hidden="1" x14ac:dyDescent="0.25">
      <c r="A649" s="147"/>
      <c r="B649" s="147"/>
      <c r="C649" s="147"/>
      <c r="D649" s="147"/>
      <c r="E649" s="147"/>
      <c r="F649" s="147"/>
      <c r="G649" s="147"/>
      <c r="H649" s="147"/>
      <c r="I649" s="147"/>
      <c r="J649" s="156"/>
    </row>
    <row r="650" spans="1:10" ht="13.2" hidden="1" x14ac:dyDescent="0.25">
      <c r="A650" s="147"/>
      <c r="B650" s="147"/>
      <c r="C650" s="147"/>
      <c r="D650" s="147"/>
      <c r="E650" s="147"/>
      <c r="F650" s="147"/>
      <c r="G650" s="147"/>
      <c r="H650" s="147"/>
      <c r="I650" s="147"/>
      <c r="J650" s="156"/>
    </row>
    <row r="651" spans="1:10" ht="13.2" hidden="1" x14ac:dyDescent="0.25">
      <c r="A651" s="147"/>
      <c r="B651" s="147"/>
      <c r="C651" s="147"/>
      <c r="D651" s="147"/>
      <c r="E651" s="147"/>
      <c r="F651" s="147"/>
      <c r="G651" s="147"/>
      <c r="H651" s="147"/>
      <c r="I651" s="147"/>
      <c r="J651" s="156"/>
    </row>
    <row r="652" spans="1:10" ht="13.2" hidden="1" x14ac:dyDescent="0.25">
      <c r="A652" s="147"/>
      <c r="B652" s="147"/>
      <c r="C652" s="147"/>
      <c r="D652" s="147"/>
      <c r="E652" s="147"/>
      <c r="F652" s="147"/>
      <c r="G652" s="147"/>
      <c r="H652" s="147"/>
      <c r="I652" s="147"/>
      <c r="J652" s="156"/>
    </row>
    <row r="653" spans="1:10" ht="13.2" hidden="1" x14ac:dyDescent="0.25">
      <c r="A653" s="147"/>
      <c r="B653" s="147"/>
      <c r="C653" s="147"/>
      <c r="D653" s="147"/>
      <c r="E653" s="147"/>
      <c r="F653" s="147"/>
      <c r="G653" s="147"/>
      <c r="H653" s="147"/>
      <c r="I653" s="147"/>
      <c r="J653" s="156"/>
    </row>
    <row r="654" spans="1:10" ht="13.2" hidden="1" x14ac:dyDescent="0.25">
      <c r="A654" s="147"/>
      <c r="B654" s="147"/>
      <c r="C654" s="147"/>
      <c r="D654" s="147"/>
      <c r="E654" s="147"/>
      <c r="F654" s="147"/>
      <c r="G654" s="147"/>
      <c r="H654" s="147"/>
      <c r="I654" s="147"/>
      <c r="J654" s="156"/>
    </row>
    <row r="655" spans="1:10" ht="13.2" hidden="1" x14ac:dyDescent="0.25">
      <c r="A655" s="147"/>
      <c r="B655" s="147"/>
      <c r="C655" s="147"/>
      <c r="D655" s="147"/>
      <c r="E655" s="147"/>
      <c r="F655" s="147"/>
      <c r="G655" s="147"/>
      <c r="H655" s="147"/>
      <c r="I655" s="147"/>
      <c r="J655" s="156"/>
    </row>
    <row r="656" spans="1:10" ht="13.2" hidden="1" x14ac:dyDescent="0.25">
      <c r="A656" s="147"/>
      <c r="B656" s="147"/>
      <c r="C656" s="147"/>
      <c r="D656" s="147"/>
      <c r="E656" s="147"/>
      <c r="F656" s="147"/>
      <c r="G656" s="147"/>
      <c r="H656" s="147"/>
      <c r="I656" s="147"/>
      <c r="J656" s="156"/>
    </row>
    <row r="657" spans="1:10" ht="13.2" hidden="1" x14ac:dyDescent="0.25">
      <c r="A657" s="147"/>
      <c r="B657" s="147"/>
      <c r="C657" s="147"/>
      <c r="D657" s="147"/>
      <c r="E657" s="147"/>
      <c r="F657" s="147"/>
      <c r="G657" s="147"/>
      <c r="H657" s="147"/>
      <c r="I657" s="147"/>
      <c r="J657" s="156"/>
    </row>
    <row r="658" spans="1:10" ht="13.2" hidden="1" x14ac:dyDescent="0.25">
      <c r="A658" s="147"/>
      <c r="B658" s="147"/>
      <c r="C658" s="147"/>
      <c r="D658" s="147"/>
      <c r="E658" s="147"/>
      <c r="F658" s="147"/>
      <c r="G658" s="147"/>
      <c r="H658" s="147"/>
      <c r="I658" s="147"/>
      <c r="J658" s="156"/>
    </row>
    <row r="659" spans="1:10" ht="13.2" hidden="1" x14ac:dyDescent="0.25">
      <c r="A659" s="147"/>
      <c r="B659" s="147"/>
      <c r="C659" s="147"/>
      <c r="D659" s="147"/>
      <c r="E659" s="147"/>
      <c r="F659" s="147"/>
      <c r="G659" s="147"/>
      <c r="H659" s="147"/>
      <c r="I659" s="147"/>
      <c r="J659" s="156"/>
    </row>
    <row r="660" spans="1:10" ht="13.2" hidden="1" x14ac:dyDescent="0.25">
      <c r="A660" s="147"/>
      <c r="B660" s="147"/>
      <c r="C660" s="147"/>
      <c r="D660" s="147"/>
      <c r="E660" s="147"/>
      <c r="F660" s="147"/>
      <c r="G660" s="147"/>
      <c r="H660" s="147"/>
      <c r="I660" s="147"/>
      <c r="J660" s="156"/>
    </row>
    <row r="661" spans="1:10" ht="13.2" hidden="1" x14ac:dyDescent="0.25">
      <c r="A661" s="147"/>
      <c r="B661" s="147"/>
      <c r="C661" s="147"/>
      <c r="D661" s="147"/>
      <c r="E661" s="147"/>
      <c r="F661" s="147"/>
      <c r="G661" s="147"/>
      <c r="H661" s="147"/>
      <c r="I661" s="147"/>
      <c r="J661" s="156"/>
    </row>
    <row r="662" spans="1:10" ht="13.2" hidden="1" x14ac:dyDescent="0.25">
      <c r="A662" s="147"/>
      <c r="B662" s="147"/>
      <c r="C662" s="147"/>
      <c r="D662" s="147"/>
      <c r="E662" s="147"/>
      <c r="F662" s="147"/>
      <c r="G662" s="147"/>
      <c r="H662" s="147"/>
      <c r="I662" s="147"/>
      <c r="J662" s="156"/>
    </row>
    <row r="663" spans="1:10" ht="13.2" hidden="1" x14ac:dyDescent="0.25">
      <c r="A663" s="147"/>
      <c r="B663" s="147"/>
      <c r="C663" s="147"/>
      <c r="D663" s="147"/>
      <c r="E663" s="147"/>
      <c r="F663" s="147"/>
      <c r="G663" s="147"/>
      <c r="H663" s="147"/>
      <c r="I663" s="147"/>
      <c r="J663" s="156"/>
    </row>
    <row r="664" spans="1:10" ht="13.2" hidden="1" x14ac:dyDescent="0.25">
      <c r="A664" s="147"/>
      <c r="B664" s="147"/>
      <c r="C664" s="147"/>
      <c r="D664" s="147"/>
      <c r="E664" s="147"/>
      <c r="F664" s="147"/>
      <c r="G664" s="147"/>
      <c r="H664" s="147"/>
      <c r="I664" s="147"/>
      <c r="J664" s="156"/>
    </row>
    <row r="665" spans="1:10" ht="13.2" hidden="1" x14ac:dyDescent="0.25">
      <c r="A665" s="147"/>
      <c r="B665" s="147"/>
      <c r="C665" s="147"/>
      <c r="D665" s="147"/>
      <c r="E665" s="147"/>
      <c r="F665" s="147"/>
      <c r="G665" s="147"/>
      <c r="H665" s="147"/>
      <c r="I665" s="147"/>
      <c r="J665" s="156"/>
    </row>
    <row r="666" spans="1:10" ht="13.2" hidden="1" x14ac:dyDescent="0.25">
      <c r="A666" s="147"/>
      <c r="B666" s="147"/>
      <c r="C666" s="147"/>
      <c r="D666" s="147"/>
      <c r="E666" s="147"/>
      <c r="F666" s="147"/>
      <c r="G666" s="147"/>
      <c r="H666" s="147"/>
      <c r="I666" s="147"/>
      <c r="J666" s="156"/>
    </row>
    <row r="667" spans="1:10" ht="13.2" hidden="1" x14ac:dyDescent="0.25">
      <c r="A667" s="147"/>
      <c r="B667" s="147"/>
      <c r="C667" s="147"/>
      <c r="D667" s="147"/>
      <c r="E667" s="147"/>
      <c r="F667" s="147"/>
      <c r="G667" s="147"/>
      <c r="H667" s="147"/>
      <c r="I667" s="147"/>
      <c r="J667" s="156"/>
    </row>
    <row r="668" spans="1:10" ht="13.2" hidden="1" x14ac:dyDescent="0.25">
      <c r="A668" s="147"/>
      <c r="B668" s="147"/>
      <c r="C668" s="147"/>
      <c r="D668" s="147"/>
      <c r="E668" s="147"/>
      <c r="F668" s="147"/>
      <c r="G668" s="147"/>
      <c r="H668" s="147"/>
      <c r="I668" s="147"/>
      <c r="J668" s="156"/>
    </row>
    <row r="669" spans="1:10" ht="13.2" hidden="1" x14ac:dyDescent="0.25">
      <c r="A669" s="147"/>
      <c r="B669" s="147"/>
      <c r="C669" s="147"/>
      <c r="D669" s="147"/>
      <c r="E669" s="147"/>
      <c r="F669" s="147"/>
      <c r="G669" s="147"/>
      <c r="H669" s="147"/>
      <c r="I669" s="147"/>
      <c r="J669" s="156"/>
    </row>
    <row r="670" spans="1:10" ht="13.2" hidden="1" x14ac:dyDescent="0.25">
      <c r="A670" s="147"/>
      <c r="B670" s="147"/>
      <c r="C670" s="147"/>
      <c r="D670" s="147"/>
      <c r="E670" s="147"/>
      <c r="F670" s="147"/>
      <c r="G670" s="147"/>
      <c r="H670" s="147"/>
      <c r="I670" s="147"/>
      <c r="J670" s="156"/>
    </row>
    <row r="671" spans="1:10" ht="13.2" hidden="1" x14ac:dyDescent="0.25">
      <c r="A671" s="147"/>
      <c r="B671" s="147"/>
      <c r="C671" s="147"/>
      <c r="D671" s="147"/>
      <c r="E671" s="147"/>
      <c r="F671" s="147"/>
      <c r="G671" s="147"/>
      <c r="H671" s="147"/>
      <c r="I671" s="147"/>
      <c r="J671" s="156"/>
    </row>
    <row r="672" spans="1:10" ht="13.2" hidden="1" x14ac:dyDescent="0.25">
      <c r="A672" s="147"/>
      <c r="B672" s="147"/>
      <c r="C672" s="147"/>
      <c r="D672" s="147"/>
      <c r="E672" s="147"/>
      <c r="F672" s="147"/>
      <c r="G672" s="147"/>
      <c r="H672" s="147"/>
      <c r="I672" s="147"/>
      <c r="J672" s="156"/>
    </row>
    <row r="673" spans="1:10" ht="13.2" hidden="1" x14ac:dyDescent="0.25">
      <c r="A673" s="147"/>
      <c r="B673" s="147"/>
      <c r="C673" s="147"/>
      <c r="D673" s="147"/>
      <c r="E673" s="147"/>
      <c r="F673" s="147"/>
      <c r="G673" s="147"/>
      <c r="H673" s="147"/>
      <c r="I673" s="147"/>
      <c r="J673" s="156"/>
    </row>
    <row r="674" spans="1:10" ht="13.2" hidden="1" x14ac:dyDescent="0.25">
      <c r="A674" s="147"/>
      <c r="B674" s="147"/>
      <c r="C674" s="147"/>
      <c r="D674" s="147"/>
      <c r="E674" s="147"/>
      <c r="F674" s="147"/>
      <c r="G674" s="147"/>
      <c r="H674" s="147"/>
      <c r="I674" s="147"/>
      <c r="J674" s="156"/>
    </row>
    <row r="675" spans="1:10" ht="13.2" hidden="1" x14ac:dyDescent="0.25">
      <c r="A675" s="147"/>
      <c r="B675" s="147"/>
      <c r="C675" s="147"/>
      <c r="D675" s="147"/>
      <c r="E675" s="147"/>
      <c r="F675" s="147"/>
      <c r="G675" s="147"/>
      <c r="H675" s="147"/>
      <c r="I675" s="147"/>
      <c r="J675" s="156"/>
    </row>
    <row r="676" spans="1:10" ht="13.2" hidden="1" x14ac:dyDescent="0.25">
      <c r="A676" s="147"/>
      <c r="B676" s="147"/>
      <c r="C676" s="147"/>
      <c r="D676" s="147"/>
      <c r="E676" s="147"/>
      <c r="F676" s="147"/>
      <c r="G676" s="147"/>
      <c r="H676" s="147"/>
      <c r="I676" s="147"/>
      <c r="J676" s="156"/>
    </row>
    <row r="677" spans="1:10" ht="13.2" hidden="1" x14ac:dyDescent="0.25">
      <c r="A677" s="147"/>
      <c r="B677" s="147"/>
      <c r="C677" s="147"/>
      <c r="D677" s="147"/>
      <c r="E677" s="147"/>
      <c r="F677" s="147"/>
      <c r="G677" s="147"/>
      <c r="H677" s="147"/>
      <c r="I677" s="147"/>
      <c r="J677" s="156"/>
    </row>
    <row r="678" spans="1:10" ht="13.2" hidden="1" x14ac:dyDescent="0.25">
      <c r="A678" s="147"/>
      <c r="B678" s="147"/>
      <c r="C678" s="147"/>
      <c r="D678" s="147"/>
      <c r="E678" s="147"/>
      <c r="F678" s="147"/>
      <c r="G678" s="147"/>
      <c r="H678" s="147"/>
      <c r="I678" s="147"/>
      <c r="J678" s="156"/>
    </row>
    <row r="679" spans="1:10" ht="13.2" hidden="1" x14ac:dyDescent="0.25">
      <c r="A679" s="147"/>
      <c r="B679" s="147"/>
      <c r="C679" s="147"/>
      <c r="D679" s="147"/>
      <c r="E679" s="147"/>
      <c r="F679" s="147"/>
      <c r="G679" s="147"/>
      <c r="H679" s="147"/>
      <c r="I679" s="147"/>
      <c r="J679" s="156"/>
    </row>
    <row r="680" spans="1:10" ht="13.2" hidden="1" x14ac:dyDescent="0.25">
      <c r="A680" s="147"/>
      <c r="B680" s="147"/>
      <c r="C680" s="147"/>
      <c r="D680" s="147"/>
      <c r="E680" s="147"/>
      <c r="F680" s="147"/>
      <c r="G680" s="147"/>
      <c r="H680" s="147"/>
      <c r="I680" s="147"/>
      <c r="J680" s="156"/>
    </row>
    <row r="681" spans="1:10" ht="13.2" hidden="1" x14ac:dyDescent="0.25">
      <c r="A681" s="147"/>
      <c r="B681" s="147"/>
      <c r="C681" s="147"/>
      <c r="D681" s="147"/>
      <c r="E681" s="147"/>
      <c r="F681" s="147"/>
      <c r="G681" s="147"/>
      <c r="H681" s="147"/>
      <c r="I681" s="147"/>
      <c r="J681" s="156"/>
    </row>
    <row r="682" spans="1:10" ht="13.2" hidden="1" x14ac:dyDescent="0.25">
      <c r="A682" s="147"/>
      <c r="B682" s="147"/>
      <c r="C682" s="147"/>
      <c r="D682" s="147"/>
      <c r="E682" s="147"/>
      <c r="F682" s="147"/>
      <c r="G682" s="147"/>
      <c r="H682" s="147"/>
      <c r="I682" s="147"/>
      <c r="J682" s="156"/>
    </row>
    <row r="683" spans="1:10" ht="13.2" hidden="1" x14ac:dyDescent="0.25">
      <c r="A683" s="147"/>
      <c r="B683" s="147"/>
      <c r="C683" s="147"/>
      <c r="D683" s="147"/>
      <c r="E683" s="147"/>
      <c r="F683" s="147"/>
      <c r="G683" s="147"/>
      <c r="H683" s="147"/>
      <c r="I683" s="147"/>
      <c r="J683" s="156"/>
    </row>
    <row r="684" spans="1:10" ht="13.2" hidden="1" x14ac:dyDescent="0.25">
      <c r="A684" s="147"/>
      <c r="B684" s="147"/>
      <c r="C684" s="147"/>
      <c r="D684" s="147"/>
      <c r="E684" s="147"/>
      <c r="F684" s="147"/>
      <c r="G684" s="147"/>
      <c r="H684" s="147"/>
      <c r="I684" s="147"/>
      <c r="J684" s="156"/>
    </row>
    <row r="685" spans="1:10" ht="13.2" hidden="1" x14ac:dyDescent="0.25">
      <c r="A685" s="147"/>
      <c r="B685" s="147"/>
      <c r="C685" s="147"/>
      <c r="D685" s="147"/>
      <c r="E685" s="147"/>
      <c r="F685" s="147"/>
      <c r="G685" s="147"/>
      <c r="H685" s="147"/>
      <c r="I685" s="147"/>
      <c r="J685" s="156"/>
    </row>
    <row r="686" spans="1:10" ht="13.2" hidden="1" x14ac:dyDescent="0.25">
      <c r="A686" s="147"/>
      <c r="B686" s="147"/>
      <c r="C686" s="147"/>
      <c r="D686" s="147"/>
      <c r="E686" s="147"/>
      <c r="F686" s="147"/>
      <c r="G686" s="147"/>
      <c r="H686" s="147"/>
      <c r="I686" s="147"/>
      <c r="J686" s="156"/>
    </row>
    <row r="687" spans="1:10" ht="13.2" hidden="1" x14ac:dyDescent="0.25">
      <c r="A687" s="147"/>
      <c r="B687" s="147"/>
      <c r="C687" s="147"/>
      <c r="D687" s="147"/>
      <c r="E687" s="147"/>
      <c r="F687" s="147"/>
      <c r="G687" s="147"/>
      <c r="H687" s="147"/>
      <c r="I687" s="147"/>
      <c r="J687" s="156"/>
    </row>
    <row r="688" spans="1:10" ht="13.2" hidden="1" x14ac:dyDescent="0.25">
      <c r="A688" s="147"/>
      <c r="B688" s="147"/>
      <c r="C688" s="147"/>
      <c r="D688" s="147"/>
      <c r="E688" s="147"/>
      <c r="F688" s="147"/>
      <c r="G688" s="147"/>
      <c r="H688" s="147"/>
      <c r="I688" s="147"/>
      <c r="J688" s="156"/>
    </row>
    <row r="689" spans="1:10" ht="13.2" hidden="1" x14ac:dyDescent="0.25">
      <c r="A689" s="147"/>
      <c r="B689" s="147"/>
      <c r="C689" s="147"/>
      <c r="D689" s="147"/>
      <c r="E689" s="147"/>
      <c r="F689" s="147"/>
      <c r="G689" s="147"/>
      <c r="H689" s="147"/>
      <c r="I689" s="147"/>
      <c r="J689" s="156"/>
    </row>
    <row r="690" spans="1:10" ht="13.2" hidden="1" x14ac:dyDescent="0.25">
      <c r="A690" s="147"/>
      <c r="B690" s="147"/>
      <c r="C690" s="147"/>
      <c r="D690" s="147"/>
      <c r="E690" s="147"/>
      <c r="F690" s="147"/>
      <c r="G690" s="147"/>
      <c r="H690" s="147"/>
      <c r="I690" s="147"/>
      <c r="J690" s="156"/>
    </row>
    <row r="691" spans="1:10" ht="13.2" hidden="1" x14ac:dyDescent="0.25">
      <c r="A691" s="147"/>
      <c r="B691" s="147"/>
      <c r="C691" s="147"/>
      <c r="D691" s="147"/>
      <c r="E691" s="147"/>
      <c r="F691" s="147"/>
      <c r="G691" s="147"/>
      <c r="H691" s="147"/>
      <c r="I691" s="147"/>
      <c r="J691" s="156"/>
    </row>
    <row r="692" spans="1:10" ht="13.2" hidden="1" x14ac:dyDescent="0.25">
      <c r="A692" s="147"/>
      <c r="B692" s="147"/>
      <c r="C692" s="147"/>
      <c r="D692" s="147"/>
      <c r="E692" s="147"/>
      <c r="F692" s="147"/>
      <c r="G692" s="147"/>
      <c r="H692" s="147"/>
      <c r="I692" s="147"/>
      <c r="J692" s="156"/>
    </row>
    <row r="693" spans="1:10" ht="13.2" hidden="1" x14ac:dyDescent="0.25">
      <c r="A693" s="147"/>
      <c r="B693" s="147"/>
      <c r="C693" s="147"/>
      <c r="D693" s="147"/>
      <c r="E693" s="147"/>
      <c r="F693" s="147"/>
      <c r="G693" s="147"/>
      <c r="H693" s="147"/>
      <c r="I693" s="147"/>
      <c r="J693" s="156"/>
    </row>
    <row r="694" spans="1:10" ht="13.2" hidden="1" x14ac:dyDescent="0.25">
      <c r="A694" s="147"/>
      <c r="B694" s="147"/>
      <c r="C694" s="147"/>
      <c r="D694" s="147"/>
      <c r="E694" s="147"/>
      <c r="F694" s="147"/>
      <c r="G694" s="147"/>
      <c r="H694" s="147"/>
      <c r="I694" s="147"/>
      <c r="J694" s="156"/>
    </row>
    <row r="695" spans="1:10" ht="13.2" hidden="1" x14ac:dyDescent="0.25">
      <c r="A695" s="147"/>
      <c r="B695" s="147"/>
      <c r="C695" s="147"/>
      <c r="D695" s="147"/>
      <c r="E695" s="147"/>
      <c r="F695" s="147"/>
      <c r="G695" s="147"/>
      <c r="H695" s="147"/>
      <c r="I695" s="147"/>
      <c r="J695" s="156"/>
    </row>
    <row r="696" spans="1:10" ht="13.2" hidden="1" x14ac:dyDescent="0.25">
      <c r="A696" s="147"/>
      <c r="B696" s="147"/>
      <c r="C696" s="147"/>
      <c r="D696" s="147"/>
      <c r="E696" s="147"/>
      <c r="F696" s="147"/>
      <c r="G696" s="147"/>
      <c r="H696" s="147"/>
      <c r="I696" s="147"/>
      <c r="J696" s="156"/>
    </row>
    <row r="697" spans="1:10" ht="13.2" hidden="1" x14ac:dyDescent="0.25">
      <c r="A697" s="147"/>
      <c r="B697" s="147"/>
      <c r="C697" s="147"/>
      <c r="D697" s="147"/>
      <c r="E697" s="147"/>
      <c r="F697" s="147"/>
      <c r="G697" s="147"/>
      <c r="H697" s="147"/>
      <c r="I697" s="147"/>
      <c r="J697" s="156"/>
    </row>
    <row r="698" spans="1:10" ht="13.2" hidden="1" x14ac:dyDescent="0.25">
      <c r="A698" s="147"/>
      <c r="B698" s="147"/>
      <c r="C698" s="147"/>
      <c r="D698" s="147"/>
      <c r="E698" s="147"/>
      <c r="F698" s="147"/>
      <c r="G698" s="147"/>
      <c r="H698" s="147"/>
      <c r="I698" s="147"/>
      <c r="J698" s="156"/>
    </row>
    <row r="699" spans="1:10" ht="13.2" hidden="1" x14ac:dyDescent="0.25">
      <c r="A699" s="147"/>
      <c r="B699" s="147"/>
      <c r="C699" s="147"/>
      <c r="D699" s="147"/>
      <c r="E699" s="147"/>
      <c r="F699" s="147"/>
      <c r="G699" s="147"/>
      <c r="H699" s="147"/>
      <c r="I699" s="147"/>
      <c r="J699" s="156"/>
    </row>
    <row r="700" spans="1:10" ht="13.2" hidden="1" x14ac:dyDescent="0.25">
      <c r="A700" s="147"/>
      <c r="B700" s="147"/>
      <c r="C700" s="147"/>
      <c r="D700" s="147"/>
      <c r="E700" s="147"/>
      <c r="F700" s="147"/>
      <c r="G700" s="147"/>
      <c r="H700" s="147"/>
      <c r="I700" s="147"/>
      <c r="J700" s="156"/>
    </row>
    <row r="701" spans="1:10" ht="13.2" hidden="1" x14ac:dyDescent="0.25">
      <c r="A701" s="147"/>
      <c r="B701" s="147"/>
      <c r="C701" s="147"/>
      <c r="D701" s="147"/>
      <c r="E701" s="147"/>
      <c r="F701" s="147"/>
      <c r="G701" s="147"/>
      <c r="H701" s="147"/>
      <c r="I701" s="147"/>
      <c r="J701" s="156"/>
    </row>
    <row r="702" spans="1:10" ht="13.2" hidden="1" x14ac:dyDescent="0.25">
      <c r="A702" s="147"/>
      <c r="B702" s="147"/>
      <c r="C702" s="147"/>
      <c r="D702" s="147"/>
      <c r="E702" s="147"/>
      <c r="F702" s="147"/>
      <c r="G702" s="147"/>
      <c r="H702" s="147"/>
      <c r="I702" s="147"/>
      <c r="J702" s="156"/>
    </row>
    <row r="703" spans="1:10" ht="13.2" hidden="1" x14ac:dyDescent="0.25">
      <c r="A703" s="147"/>
      <c r="B703" s="147"/>
      <c r="C703" s="147"/>
      <c r="D703" s="147"/>
      <c r="E703" s="147"/>
      <c r="F703" s="147"/>
      <c r="G703" s="147"/>
      <c r="H703" s="147"/>
      <c r="I703" s="147"/>
      <c r="J703" s="156"/>
    </row>
    <row r="704" spans="1:10" ht="13.2" hidden="1" x14ac:dyDescent="0.25">
      <c r="A704" s="147"/>
      <c r="B704" s="147"/>
      <c r="C704" s="147"/>
      <c r="D704" s="147"/>
      <c r="E704" s="147"/>
      <c r="F704" s="147"/>
      <c r="G704" s="147"/>
      <c r="H704" s="147"/>
      <c r="I704" s="147"/>
      <c r="J704" s="156"/>
    </row>
    <row r="705" spans="1:10" ht="13.2" hidden="1" x14ac:dyDescent="0.25">
      <c r="A705" s="147"/>
      <c r="B705" s="147"/>
      <c r="C705" s="147"/>
      <c r="D705" s="147"/>
      <c r="E705" s="147"/>
      <c r="F705" s="147"/>
      <c r="G705" s="147"/>
      <c r="H705" s="147"/>
      <c r="I705" s="147"/>
      <c r="J705" s="156"/>
    </row>
    <row r="706" spans="1:10" ht="13.2" hidden="1" x14ac:dyDescent="0.25">
      <c r="A706" s="147"/>
      <c r="B706" s="147"/>
      <c r="C706" s="147"/>
      <c r="D706" s="147"/>
      <c r="E706" s="147"/>
      <c r="F706" s="147"/>
      <c r="G706" s="147"/>
      <c r="H706" s="147"/>
      <c r="I706" s="147"/>
      <c r="J706" s="156"/>
    </row>
    <row r="707" spans="1:10" ht="13.2" hidden="1" x14ac:dyDescent="0.25">
      <c r="A707" s="147"/>
      <c r="B707" s="147"/>
      <c r="C707" s="147"/>
      <c r="D707" s="147"/>
      <c r="E707" s="147"/>
      <c r="F707" s="147"/>
      <c r="G707" s="147"/>
      <c r="H707" s="147"/>
      <c r="I707" s="147"/>
      <c r="J707" s="156"/>
    </row>
    <row r="708" spans="1:10" ht="13.2" hidden="1" x14ac:dyDescent="0.25">
      <c r="A708" s="147"/>
      <c r="B708" s="147"/>
      <c r="C708" s="147"/>
      <c r="D708" s="147"/>
      <c r="E708" s="147"/>
      <c r="F708" s="147"/>
      <c r="G708" s="147"/>
      <c r="H708" s="147"/>
      <c r="I708" s="147"/>
      <c r="J708" s="156"/>
    </row>
    <row r="709" spans="1:10" ht="13.2" hidden="1" x14ac:dyDescent="0.25">
      <c r="A709" s="147"/>
      <c r="B709" s="147"/>
      <c r="C709" s="147"/>
      <c r="D709" s="147"/>
      <c r="E709" s="147"/>
      <c r="F709" s="147"/>
      <c r="G709" s="147"/>
      <c r="H709" s="147"/>
      <c r="I709" s="147"/>
      <c r="J709" s="156"/>
    </row>
    <row r="710" spans="1:10" ht="13.2" hidden="1" x14ac:dyDescent="0.25">
      <c r="A710" s="147"/>
      <c r="B710" s="147"/>
      <c r="C710" s="147"/>
      <c r="D710" s="147"/>
      <c r="E710" s="147"/>
      <c r="F710" s="147"/>
      <c r="G710" s="147"/>
      <c r="H710" s="147"/>
      <c r="I710" s="147"/>
      <c r="J710" s="156"/>
    </row>
    <row r="711" spans="1:10" ht="13.2" hidden="1" x14ac:dyDescent="0.25">
      <c r="A711" s="147"/>
      <c r="B711" s="147"/>
      <c r="C711" s="147"/>
      <c r="D711" s="147"/>
      <c r="E711" s="147"/>
      <c r="F711" s="147"/>
      <c r="G711" s="147"/>
      <c r="H711" s="147"/>
      <c r="I711" s="147"/>
      <c r="J711" s="156"/>
    </row>
    <row r="712" spans="1:10" ht="13.2" hidden="1" x14ac:dyDescent="0.25">
      <c r="A712" s="147"/>
      <c r="B712" s="147"/>
      <c r="C712" s="147"/>
      <c r="D712" s="147"/>
      <c r="E712" s="147"/>
      <c r="F712" s="147"/>
      <c r="G712" s="147"/>
      <c r="H712" s="147"/>
      <c r="I712" s="147"/>
      <c r="J712" s="156"/>
    </row>
    <row r="713" spans="1:10" ht="13.2" hidden="1" x14ac:dyDescent="0.25">
      <c r="A713" s="147"/>
      <c r="B713" s="147"/>
      <c r="C713" s="147"/>
      <c r="D713" s="147"/>
      <c r="E713" s="147"/>
      <c r="F713" s="147"/>
      <c r="G713" s="147"/>
      <c r="H713" s="147"/>
      <c r="I713" s="147"/>
      <c r="J713" s="156"/>
    </row>
    <row r="714" spans="1:10" ht="13.2" hidden="1" x14ac:dyDescent="0.25">
      <c r="A714" s="147"/>
      <c r="B714" s="147"/>
      <c r="C714" s="147"/>
      <c r="D714" s="147"/>
      <c r="E714" s="147"/>
      <c r="F714" s="147"/>
      <c r="G714" s="147"/>
      <c r="H714" s="147"/>
      <c r="I714" s="147"/>
      <c r="J714" s="156"/>
    </row>
    <row r="715" spans="1:10" ht="13.2" hidden="1" x14ac:dyDescent="0.25">
      <c r="A715" s="147"/>
      <c r="B715" s="147"/>
      <c r="C715" s="147"/>
      <c r="D715" s="147"/>
      <c r="E715" s="147"/>
      <c r="F715" s="147"/>
      <c r="G715" s="147"/>
      <c r="H715" s="147"/>
      <c r="I715" s="147"/>
      <c r="J715" s="156"/>
    </row>
    <row r="716" spans="1:10" ht="13.2" hidden="1" x14ac:dyDescent="0.25">
      <c r="A716" s="147"/>
      <c r="B716" s="147"/>
      <c r="C716" s="147"/>
      <c r="D716" s="147"/>
      <c r="E716" s="147"/>
      <c r="F716" s="147"/>
      <c r="G716" s="147"/>
      <c r="H716" s="147"/>
      <c r="I716" s="147"/>
      <c r="J716" s="156"/>
    </row>
    <row r="717" spans="1:10" ht="13.2" hidden="1" x14ac:dyDescent="0.25">
      <c r="A717" s="147"/>
      <c r="B717" s="147"/>
      <c r="C717" s="147"/>
      <c r="D717" s="147"/>
      <c r="E717" s="147"/>
      <c r="F717" s="147"/>
      <c r="G717" s="147"/>
      <c r="H717" s="147"/>
      <c r="I717" s="147"/>
      <c r="J717" s="156"/>
    </row>
    <row r="718" spans="1:10" ht="13.2" hidden="1" x14ac:dyDescent="0.25">
      <c r="A718" s="147"/>
      <c r="B718" s="147"/>
      <c r="C718" s="147"/>
      <c r="D718" s="147"/>
      <c r="E718" s="147"/>
      <c r="F718" s="147"/>
      <c r="G718" s="147"/>
      <c r="H718" s="147"/>
      <c r="I718" s="147"/>
      <c r="J718" s="156"/>
    </row>
    <row r="719" spans="1:10" ht="13.2" hidden="1" x14ac:dyDescent="0.25">
      <c r="A719" s="147"/>
      <c r="B719" s="147"/>
      <c r="C719" s="147"/>
      <c r="D719" s="147"/>
      <c r="E719" s="147"/>
      <c r="F719" s="147"/>
      <c r="G719" s="147"/>
      <c r="H719" s="147"/>
      <c r="I719" s="147"/>
      <c r="J719" s="156"/>
    </row>
    <row r="720" spans="1:10" ht="13.2" hidden="1" x14ac:dyDescent="0.25">
      <c r="A720" s="147"/>
      <c r="B720" s="147"/>
      <c r="C720" s="147"/>
      <c r="D720" s="147"/>
      <c r="E720" s="147"/>
      <c r="F720" s="147"/>
      <c r="G720" s="147"/>
      <c r="H720" s="147"/>
      <c r="I720" s="147"/>
      <c r="J720" s="156"/>
    </row>
    <row r="721" spans="1:10" ht="13.2" hidden="1" x14ac:dyDescent="0.25">
      <c r="A721" s="147"/>
      <c r="B721" s="147"/>
      <c r="C721" s="147"/>
      <c r="D721" s="147"/>
      <c r="E721" s="147"/>
      <c r="F721" s="147"/>
      <c r="G721" s="147"/>
      <c r="H721" s="147"/>
      <c r="I721" s="147"/>
      <c r="J721" s="156"/>
    </row>
    <row r="722" spans="1:10" ht="13.2" hidden="1" x14ac:dyDescent="0.25">
      <c r="A722" s="147"/>
      <c r="B722" s="147"/>
      <c r="C722" s="147"/>
      <c r="D722" s="147"/>
      <c r="E722" s="147"/>
      <c r="F722" s="147"/>
      <c r="G722" s="147"/>
      <c r="H722" s="147"/>
      <c r="I722" s="147"/>
      <c r="J722" s="156"/>
    </row>
    <row r="723" spans="1:10" ht="13.2" hidden="1" x14ac:dyDescent="0.25">
      <c r="A723" s="147"/>
      <c r="B723" s="147"/>
      <c r="C723" s="147"/>
      <c r="D723" s="147"/>
      <c r="E723" s="147"/>
      <c r="F723" s="147"/>
      <c r="G723" s="147"/>
      <c r="H723" s="147"/>
      <c r="I723" s="147"/>
      <c r="J723" s="156"/>
    </row>
    <row r="724" spans="1:10" ht="13.2" hidden="1" x14ac:dyDescent="0.25">
      <c r="A724" s="147"/>
      <c r="B724" s="147"/>
      <c r="C724" s="147"/>
      <c r="D724" s="147"/>
      <c r="E724" s="147"/>
      <c r="F724" s="147"/>
      <c r="G724" s="147"/>
      <c r="H724" s="147"/>
      <c r="I724" s="147"/>
      <c r="J724" s="156"/>
    </row>
    <row r="725" spans="1:10" ht="13.2" hidden="1" x14ac:dyDescent="0.25">
      <c r="A725" s="147"/>
      <c r="B725" s="147"/>
      <c r="C725" s="147"/>
      <c r="D725" s="147"/>
      <c r="E725" s="147"/>
      <c r="F725" s="147"/>
      <c r="G725" s="147"/>
      <c r="H725" s="147"/>
      <c r="I725" s="147"/>
      <c r="J725" s="156"/>
    </row>
    <row r="726" spans="1:10" ht="13.2" hidden="1" x14ac:dyDescent="0.25">
      <c r="A726" s="147"/>
      <c r="B726" s="147"/>
      <c r="C726" s="147"/>
      <c r="D726" s="147"/>
      <c r="E726" s="147"/>
      <c r="F726" s="147"/>
      <c r="G726" s="147"/>
      <c r="H726" s="147"/>
      <c r="I726" s="147"/>
      <c r="J726" s="156"/>
    </row>
    <row r="727" spans="1:10" ht="13.2" hidden="1" x14ac:dyDescent="0.25">
      <c r="A727" s="147"/>
      <c r="B727" s="147"/>
      <c r="C727" s="147"/>
      <c r="D727" s="147"/>
      <c r="E727" s="147"/>
      <c r="F727" s="147"/>
      <c r="G727" s="147"/>
      <c r="H727" s="147"/>
      <c r="I727" s="147"/>
      <c r="J727" s="156"/>
    </row>
    <row r="728" spans="1:10" ht="13.2" hidden="1" x14ac:dyDescent="0.25">
      <c r="A728" s="147"/>
      <c r="B728" s="147"/>
      <c r="C728" s="147"/>
      <c r="D728" s="147"/>
      <c r="E728" s="147"/>
      <c r="F728" s="147"/>
      <c r="G728" s="147"/>
      <c r="H728" s="147"/>
      <c r="I728" s="147"/>
      <c r="J728" s="156"/>
    </row>
    <row r="729" spans="1:10" ht="13.2" hidden="1" x14ac:dyDescent="0.25">
      <c r="A729" s="147"/>
      <c r="B729" s="147"/>
      <c r="C729" s="147"/>
      <c r="D729" s="147"/>
      <c r="E729" s="147"/>
      <c r="F729" s="147"/>
      <c r="G729" s="147"/>
      <c r="H729" s="147"/>
      <c r="I729" s="147"/>
      <c r="J729" s="156"/>
    </row>
    <row r="730" spans="1:10" ht="13.2" hidden="1" x14ac:dyDescent="0.25">
      <c r="A730" s="147"/>
      <c r="B730" s="147"/>
      <c r="C730" s="147"/>
      <c r="D730" s="147"/>
      <c r="E730" s="147"/>
      <c r="F730" s="147"/>
      <c r="G730" s="147"/>
      <c r="H730" s="147"/>
      <c r="I730" s="147"/>
      <c r="J730" s="156"/>
    </row>
    <row r="731" spans="1:10" ht="13.2" hidden="1" x14ac:dyDescent="0.25">
      <c r="A731" s="147"/>
      <c r="B731" s="147"/>
      <c r="C731" s="147"/>
      <c r="D731" s="147"/>
      <c r="E731" s="147"/>
      <c r="F731" s="147"/>
      <c r="G731" s="147"/>
      <c r="H731" s="147"/>
      <c r="I731" s="147"/>
      <c r="J731" s="156"/>
    </row>
    <row r="732" spans="1:10" ht="13.2" hidden="1" x14ac:dyDescent="0.25">
      <c r="A732" s="147"/>
      <c r="B732" s="147"/>
      <c r="C732" s="147"/>
      <c r="D732" s="147"/>
      <c r="E732" s="147"/>
      <c r="F732" s="147"/>
      <c r="G732" s="147"/>
      <c r="H732" s="147"/>
      <c r="I732" s="147"/>
      <c r="J732" s="156"/>
    </row>
    <row r="733" spans="1:10" ht="13.2" hidden="1" x14ac:dyDescent="0.25">
      <c r="A733" s="147"/>
      <c r="B733" s="147"/>
      <c r="C733" s="147"/>
      <c r="D733" s="147"/>
      <c r="E733" s="147"/>
      <c r="F733" s="147"/>
      <c r="G733" s="147"/>
      <c r="H733" s="147"/>
      <c r="I733" s="147"/>
      <c r="J733" s="156"/>
    </row>
    <row r="734" spans="1:10" ht="13.2" hidden="1" x14ac:dyDescent="0.25">
      <c r="A734" s="147"/>
      <c r="B734" s="147"/>
      <c r="C734" s="147"/>
      <c r="D734" s="147"/>
      <c r="E734" s="147"/>
      <c r="F734" s="147"/>
      <c r="G734" s="147"/>
      <c r="H734" s="147"/>
      <c r="I734" s="147"/>
      <c r="J734" s="156"/>
    </row>
    <row r="735" spans="1:10" ht="13.2" hidden="1" x14ac:dyDescent="0.25">
      <c r="A735" s="147"/>
      <c r="B735" s="147"/>
      <c r="C735" s="147"/>
      <c r="D735" s="147"/>
      <c r="E735" s="147"/>
      <c r="F735" s="147"/>
      <c r="G735" s="147"/>
      <c r="H735" s="147"/>
      <c r="I735" s="147"/>
      <c r="J735" s="156"/>
    </row>
    <row r="736" spans="1:10" ht="13.2" hidden="1" x14ac:dyDescent="0.25">
      <c r="A736" s="147"/>
      <c r="B736" s="147"/>
      <c r="C736" s="147"/>
      <c r="D736" s="147"/>
      <c r="E736" s="147"/>
      <c r="F736" s="147"/>
      <c r="G736" s="147"/>
      <c r="H736" s="147"/>
      <c r="I736" s="147"/>
      <c r="J736" s="156"/>
    </row>
    <row r="737" spans="1:10" ht="13.2" hidden="1" x14ac:dyDescent="0.25">
      <c r="A737" s="147"/>
      <c r="B737" s="147"/>
      <c r="C737" s="147"/>
      <c r="D737" s="147"/>
      <c r="E737" s="147"/>
      <c r="F737" s="147"/>
      <c r="G737" s="147"/>
      <c r="H737" s="147"/>
      <c r="I737" s="147"/>
      <c r="J737" s="156"/>
    </row>
    <row r="738" spans="1:10" ht="13.2" hidden="1" x14ac:dyDescent="0.25">
      <c r="A738" s="147"/>
      <c r="B738" s="147"/>
      <c r="C738" s="147"/>
      <c r="D738" s="147"/>
      <c r="E738" s="147"/>
      <c r="F738" s="147"/>
      <c r="G738" s="147"/>
      <c r="H738" s="147"/>
      <c r="I738" s="147"/>
      <c r="J738" s="156"/>
    </row>
    <row r="739" spans="1:10" ht="13.2" hidden="1" x14ac:dyDescent="0.25">
      <c r="A739" s="147"/>
      <c r="B739" s="147"/>
      <c r="C739" s="147"/>
      <c r="D739" s="147"/>
      <c r="E739" s="147"/>
      <c r="F739" s="147"/>
      <c r="G739" s="147"/>
      <c r="H739" s="147"/>
      <c r="I739" s="147"/>
      <c r="J739" s="156"/>
    </row>
    <row r="740" spans="1:10" ht="13.2" hidden="1" x14ac:dyDescent="0.25">
      <c r="A740" s="147"/>
      <c r="B740" s="147"/>
      <c r="C740" s="147"/>
      <c r="D740" s="147"/>
      <c r="E740" s="147"/>
      <c r="F740" s="147"/>
      <c r="G740" s="147"/>
      <c r="H740" s="147"/>
      <c r="I740" s="147"/>
      <c r="J740" s="156"/>
    </row>
    <row r="741" spans="1:10" ht="13.2" hidden="1" x14ac:dyDescent="0.25">
      <c r="A741" s="147"/>
      <c r="B741" s="147"/>
      <c r="C741" s="147"/>
      <c r="D741" s="147"/>
      <c r="E741" s="147"/>
      <c r="F741" s="147"/>
      <c r="G741" s="147"/>
      <c r="H741" s="147"/>
      <c r="I741" s="147"/>
      <c r="J741" s="156"/>
    </row>
    <row r="742" spans="1:10" ht="13.2" hidden="1" x14ac:dyDescent="0.25">
      <c r="A742" s="147"/>
      <c r="B742" s="147"/>
      <c r="C742" s="147"/>
      <c r="D742" s="147"/>
      <c r="E742" s="147"/>
      <c r="F742" s="147"/>
      <c r="G742" s="147"/>
      <c r="H742" s="147"/>
      <c r="I742" s="147"/>
      <c r="J742" s="156"/>
    </row>
    <row r="743" spans="1:10" ht="13.2" hidden="1" x14ac:dyDescent="0.25">
      <c r="A743" s="147"/>
      <c r="B743" s="147"/>
      <c r="C743" s="147"/>
      <c r="D743" s="147"/>
      <c r="E743" s="147"/>
      <c r="F743" s="147"/>
      <c r="G743" s="147"/>
      <c r="H743" s="147"/>
      <c r="I743" s="147"/>
      <c r="J743" s="156"/>
    </row>
    <row r="744" spans="1:10" ht="13.2" hidden="1" x14ac:dyDescent="0.25">
      <c r="A744" s="147"/>
      <c r="B744" s="147"/>
      <c r="C744" s="147"/>
      <c r="D744" s="147"/>
      <c r="E744" s="147"/>
      <c r="F744" s="147"/>
      <c r="G744" s="147"/>
      <c r="H744" s="147"/>
      <c r="I744" s="147"/>
      <c r="J744" s="156"/>
    </row>
    <row r="745" spans="1:10" ht="13.2" hidden="1" x14ac:dyDescent="0.25">
      <c r="A745" s="147"/>
      <c r="B745" s="147"/>
      <c r="C745" s="147"/>
      <c r="D745" s="147"/>
      <c r="E745" s="147"/>
      <c r="F745" s="147"/>
      <c r="G745" s="147"/>
      <c r="H745" s="147"/>
      <c r="I745" s="147"/>
      <c r="J745" s="156"/>
    </row>
    <row r="746" spans="1:10" ht="13.2" hidden="1" x14ac:dyDescent="0.25">
      <c r="A746" s="147"/>
      <c r="B746" s="147"/>
      <c r="C746" s="147"/>
      <c r="D746" s="147"/>
      <c r="E746" s="147"/>
      <c r="F746" s="147"/>
      <c r="G746" s="147"/>
      <c r="H746" s="147"/>
      <c r="I746" s="147"/>
      <c r="J746" s="156"/>
    </row>
    <row r="747" spans="1:10" ht="13.2" hidden="1" x14ac:dyDescent="0.25">
      <c r="A747" s="147"/>
      <c r="B747" s="147"/>
      <c r="C747" s="147"/>
      <c r="D747" s="147"/>
      <c r="E747" s="147"/>
      <c r="F747" s="147"/>
      <c r="G747" s="147"/>
      <c r="H747" s="147"/>
      <c r="I747" s="147"/>
      <c r="J747" s="156"/>
    </row>
    <row r="748" spans="1:10" ht="13.2" hidden="1" x14ac:dyDescent="0.25">
      <c r="A748" s="147"/>
      <c r="B748" s="147"/>
      <c r="C748" s="147"/>
      <c r="D748" s="147"/>
      <c r="E748" s="147"/>
      <c r="F748" s="147"/>
      <c r="G748" s="147"/>
      <c r="H748" s="147"/>
      <c r="I748" s="147"/>
      <c r="J748" s="156"/>
    </row>
    <row r="749" spans="1:10" ht="13.2" hidden="1" x14ac:dyDescent="0.25">
      <c r="A749" s="147"/>
      <c r="B749" s="147"/>
      <c r="C749" s="147"/>
      <c r="D749" s="147"/>
      <c r="E749" s="147"/>
      <c r="F749" s="147"/>
      <c r="G749" s="147"/>
      <c r="H749" s="147"/>
      <c r="I749" s="147"/>
      <c r="J749" s="156"/>
    </row>
    <row r="750" spans="1:10" ht="13.2" hidden="1" x14ac:dyDescent="0.25">
      <c r="A750" s="147"/>
      <c r="B750" s="147"/>
      <c r="C750" s="147"/>
      <c r="D750" s="147"/>
      <c r="E750" s="147"/>
      <c r="F750" s="147"/>
      <c r="G750" s="147"/>
      <c r="H750" s="147"/>
      <c r="I750" s="147"/>
      <c r="J750" s="156"/>
    </row>
    <row r="751" spans="1:10" ht="13.2" hidden="1" x14ac:dyDescent="0.25">
      <c r="A751" s="147"/>
      <c r="B751" s="147"/>
      <c r="C751" s="147"/>
      <c r="D751" s="147"/>
      <c r="E751" s="147"/>
      <c r="F751" s="147"/>
      <c r="G751" s="147"/>
      <c r="H751" s="147"/>
      <c r="I751" s="147"/>
      <c r="J751" s="156"/>
    </row>
    <row r="752" spans="1:10" ht="13.2" hidden="1" x14ac:dyDescent="0.25">
      <c r="A752" s="147"/>
      <c r="B752" s="147"/>
      <c r="C752" s="147"/>
      <c r="D752" s="147"/>
      <c r="E752" s="147"/>
      <c r="F752" s="147"/>
      <c r="G752" s="147"/>
      <c r="H752" s="147"/>
      <c r="I752" s="147"/>
      <c r="J752" s="156"/>
    </row>
    <row r="753" spans="1:10" ht="13.2" hidden="1" x14ac:dyDescent="0.25">
      <c r="A753" s="147"/>
      <c r="B753" s="147"/>
      <c r="C753" s="147"/>
      <c r="D753" s="147"/>
      <c r="E753" s="147"/>
      <c r="F753" s="147"/>
      <c r="G753" s="147"/>
      <c r="H753" s="147"/>
      <c r="I753" s="147"/>
      <c r="J753" s="156"/>
    </row>
    <row r="754" spans="1:10" ht="13.2" hidden="1" x14ac:dyDescent="0.25">
      <c r="A754" s="147"/>
      <c r="B754" s="147"/>
      <c r="C754" s="147"/>
      <c r="D754" s="147"/>
      <c r="E754" s="147"/>
      <c r="F754" s="147"/>
      <c r="G754" s="147"/>
      <c r="H754" s="147"/>
      <c r="I754" s="147"/>
      <c r="J754" s="156"/>
    </row>
    <row r="755" spans="1:10" ht="13.2" hidden="1" x14ac:dyDescent="0.25">
      <c r="A755" s="147"/>
      <c r="B755" s="147"/>
      <c r="C755" s="147"/>
      <c r="D755" s="147"/>
      <c r="E755" s="147"/>
      <c r="F755" s="147"/>
      <c r="G755" s="147"/>
      <c r="H755" s="147"/>
      <c r="I755" s="147"/>
      <c r="J755" s="156"/>
    </row>
    <row r="756" spans="1:10" ht="13.2" hidden="1" x14ac:dyDescent="0.25">
      <c r="A756" s="147"/>
      <c r="B756" s="147"/>
      <c r="C756" s="147"/>
      <c r="D756" s="147"/>
      <c r="E756" s="147"/>
      <c r="F756" s="147"/>
      <c r="G756" s="147"/>
      <c r="H756" s="147"/>
      <c r="I756" s="147"/>
      <c r="J756" s="156"/>
    </row>
    <row r="757" spans="1:10" ht="13.2" hidden="1" x14ac:dyDescent="0.25">
      <c r="A757" s="147"/>
      <c r="B757" s="147"/>
      <c r="C757" s="147"/>
      <c r="D757" s="147"/>
      <c r="E757" s="147"/>
      <c r="F757" s="147"/>
      <c r="G757" s="147"/>
      <c r="H757" s="147"/>
      <c r="I757" s="147"/>
      <c r="J757" s="156"/>
    </row>
    <row r="758" spans="1:10" ht="13.2" hidden="1" x14ac:dyDescent="0.25">
      <c r="A758" s="147"/>
      <c r="B758" s="147"/>
      <c r="C758" s="147"/>
      <c r="D758" s="147"/>
      <c r="E758" s="147"/>
      <c r="F758" s="147"/>
      <c r="G758" s="147"/>
      <c r="H758" s="147"/>
      <c r="I758" s="147"/>
      <c r="J758" s="156"/>
    </row>
    <row r="759" spans="1:10" ht="13.2" hidden="1" x14ac:dyDescent="0.25">
      <c r="A759" s="147"/>
      <c r="B759" s="147"/>
      <c r="C759" s="147"/>
      <c r="D759" s="147"/>
      <c r="E759" s="147"/>
      <c r="F759" s="147"/>
      <c r="G759" s="147"/>
      <c r="H759" s="147"/>
      <c r="I759" s="147"/>
      <c r="J759" s="156"/>
    </row>
    <row r="760" spans="1:10" ht="13.2" hidden="1" x14ac:dyDescent="0.25">
      <c r="A760" s="147"/>
      <c r="B760" s="147"/>
      <c r="C760" s="147"/>
      <c r="D760" s="147"/>
      <c r="E760" s="147"/>
      <c r="F760" s="147"/>
      <c r="G760" s="147"/>
      <c r="H760" s="147"/>
      <c r="I760" s="147"/>
      <c r="J760" s="156"/>
    </row>
    <row r="761" spans="1:10" ht="13.2" hidden="1" x14ac:dyDescent="0.25">
      <c r="A761" s="147"/>
      <c r="B761" s="147"/>
      <c r="C761" s="147"/>
      <c r="D761" s="147"/>
      <c r="E761" s="147"/>
      <c r="F761" s="147"/>
      <c r="G761" s="147"/>
      <c r="H761" s="147"/>
      <c r="I761" s="147"/>
      <c r="J761" s="156"/>
    </row>
    <row r="762" spans="1:10" ht="13.2" hidden="1" x14ac:dyDescent="0.25">
      <c r="A762" s="147"/>
      <c r="B762" s="147"/>
      <c r="C762" s="147"/>
      <c r="D762" s="147"/>
      <c r="E762" s="147"/>
      <c r="F762" s="147"/>
      <c r="G762" s="147"/>
      <c r="H762" s="147"/>
      <c r="I762" s="147"/>
      <c r="J762" s="156"/>
    </row>
    <row r="763" spans="1:10" ht="13.2" hidden="1" x14ac:dyDescent="0.25">
      <c r="A763" s="147"/>
      <c r="B763" s="147"/>
      <c r="C763" s="147"/>
      <c r="D763" s="147"/>
      <c r="E763" s="147"/>
      <c r="F763" s="147"/>
      <c r="G763" s="147"/>
      <c r="H763" s="147"/>
      <c r="I763" s="147"/>
      <c r="J763" s="156"/>
    </row>
    <row r="764" spans="1:10" ht="13.2" hidden="1" x14ac:dyDescent="0.25">
      <c r="A764" s="147"/>
      <c r="B764" s="147"/>
      <c r="C764" s="147"/>
      <c r="D764" s="147"/>
      <c r="E764" s="147"/>
      <c r="F764" s="147"/>
      <c r="G764" s="147"/>
      <c r="H764" s="147"/>
      <c r="I764" s="147"/>
      <c r="J764" s="156"/>
    </row>
    <row r="765" spans="1:10" ht="13.2" hidden="1" x14ac:dyDescent="0.25">
      <c r="A765" s="147"/>
      <c r="B765" s="147"/>
      <c r="C765" s="147"/>
      <c r="D765" s="147"/>
      <c r="E765" s="147"/>
      <c r="F765" s="147"/>
      <c r="G765" s="147"/>
      <c r="H765" s="147"/>
      <c r="I765" s="147"/>
      <c r="J765" s="156"/>
    </row>
    <row r="766" spans="1:10" ht="13.2" hidden="1" x14ac:dyDescent="0.25">
      <c r="A766" s="147"/>
      <c r="B766" s="147"/>
      <c r="C766" s="147"/>
      <c r="D766" s="147"/>
      <c r="E766" s="147"/>
      <c r="F766" s="147"/>
      <c r="G766" s="147"/>
      <c r="H766" s="147"/>
      <c r="I766" s="147"/>
      <c r="J766" s="156"/>
    </row>
    <row r="767" spans="1:10" ht="13.2" hidden="1" x14ac:dyDescent="0.25">
      <c r="A767" s="147"/>
      <c r="B767" s="147"/>
      <c r="C767" s="147"/>
      <c r="D767" s="147"/>
      <c r="E767" s="147"/>
      <c r="F767" s="147"/>
      <c r="G767" s="147"/>
      <c r="H767" s="147"/>
      <c r="I767" s="147"/>
      <c r="J767" s="156"/>
    </row>
    <row r="768" spans="1:10" ht="13.2" hidden="1" x14ac:dyDescent="0.25">
      <c r="A768" s="147"/>
      <c r="B768" s="147"/>
      <c r="C768" s="147"/>
      <c r="D768" s="147"/>
      <c r="E768" s="147"/>
      <c r="F768" s="147"/>
      <c r="G768" s="147"/>
      <c r="H768" s="147"/>
      <c r="I768" s="147"/>
      <c r="J768" s="156"/>
    </row>
    <row r="769" spans="1:10" ht="13.2" hidden="1" x14ac:dyDescent="0.25">
      <c r="A769" s="147"/>
      <c r="B769" s="147"/>
      <c r="C769" s="147"/>
      <c r="D769" s="147"/>
      <c r="E769" s="147"/>
      <c r="F769" s="147"/>
      <c r="G769" s="147"/>
      <c r="H769" s="147"/>
      <c r="I769" s="147"/>
      <c r="J769" s="156"/>
    </row>
    <row r="770" spans="1:10" ht="13.2" hidden="1" x14ac:dyDescent="0.25">
      <c r="A770" s="147"/>
      <c r="B770" s="147"/>
      <c r="C770" s="147"/>
      <c r="D770" s="147"/>
      <c r="E770" s="147"/>
      <c r="F770" s="147"/>
      <c r="G770" s="147"/>
      <c r="H770" s="147"/>
      <c r="I770" s="147"/>
      <c r="J770" s="156"/>
    </row>
    <row r="771" spans="1:10" ht="13.2" hidden="1" x14ac:dyDescent="0.25">
      <c r="A771" s="147"/>
      <c r="B771" s="147"/>
      <c r="C771" s="147"/>
      <c r="D771" s="147"/>
      <c r="E771" s="147"/>
      <c r="F771" s="147"/>
      <c r="G771" s="147"/>
      <c r="H771" s="147"/>
      <c r="I771" s="147"/>
      <c r="J771" s="156"/>
    </row>
    <row r="772" spans="1:10" ht="13.2" hidden="1" x14ac:dyDescent="0.25">
      <c r="A772" s="147"/>
      <c r="B772" s="147"/>
      <c r="C772" s="147"/>
      <c r="D772" s="147"/>
      <c r="E772" s="147"/>
      <c r="F772" s="147"/>
      <c r="G772" s="147"/>
      <c r="H772" s="147"/>
      <c r="I772" s="147"/>
      <c r="J772" s="156"/>
    </row>
    <row r="773" spans="1:10" ht="13.2" hidden="1" x14ac:dyDescent="0.25">
      <c r="A773" s="147"/>
      <c r="B773" s="147"/>
      <c r="C773" s="147"/>
      <c r="D773" s="147"/>
      <c r="E773" s="147"/>
      <c r="F773" s="147"/>
      <c r="G773" s="147"/>
      <c r="H773" s="147"/>
      <c r="I773" s="147"/>
      <c r="J773" s="156"/>
    </row>
    <row r="774" spans="1:10" ht="13.2" hidden="1" x14ac:dyDescent="0.25">
      <c r="A774" s="147"/>
      <c r="B774" s="147"/>
      <c r="C774" s="147"/>
      <c r="D774" s="147"/>
      <c r="E774" s="147"/>
      <c r="F774" s="147"/>
      <c r="G774" s="147"/>
      <c r="H774" s="147"/>
      <c r="I774" s="147"/>
      <c r="J774" s="156"/>
    </row>
    <row r="775" spans="1:10" ht="13.2" hidden="1" x14ac:dyDescent="0.25">
      <c r="A775" s="147"/>
      <c r="B775" s="147"/>
      <c r="C775" s="147"/>
      <c r="D775" s="147"/>
      <c r="E775" s="147"/>
      <c r="F775" s="147"/>
      <c r="G775" s="147"/>
      <c r="H775" s="147"/>
      <c r="I775" s="147"/>
      <c r="J775" s="156"/>
    </row>
    <row r="776" spans="1:10" ht="13.2" hidden="1" x14ac:dyDescent="0.25">
      <c r="A776" s="147"/>
      <c r="B776" s="147"/>
      <c r="C776" s="147"/>
      <c r="D776" s="147"/>
      <c r="E776" s="147"/>
      <c r="F776" s="147"/>
      <c r="G776" s="147"/>
      <c r="H776" s="147"/>
      <c r="I776" s="147"/>
      <c r="J776" s="156"/>
    </row>
    <row r="777" spans="1:10" ht="13.2" hidden="1" x14ac:dyDescent="0.25">
      <c r="A777" s="147"/>
      <c r="B777" s="147"/>
      <c r="C777" s="147"/>
      <c r="D777" s="147"/>
      <c r="E777" s="147"/>
      <c r="F777" s="147"/>
      <c r="G777" s="147"/>
      <c r="H777" s="147"/>
      <c r="I777" s="147"/>
      <c r="J777" s="156"/>
    </row>
    <row r="778" spans="1:10" ht="13.2" hidden="1" x14ac:dyDescent="0.25">
      <c r="A778" s="147"/>
      <c r="B778" s="147"/>
      <c r="C778" s="147"/>
      <c r="D778" s="147"/>
      <c r="E778" s="147"/>
      <c r="F778" s="147"/>
      <c r="G778" s="147"/>
      <c r="H778" s="147"/>
      <c r="I778" s="147"/>
      <c r="J778" s="156"/>
    </row>
    <row r="779" spans="1:10" ht="13.2" hidden="1" x14ac:dyDescent="0.25">
      <c r="A779" s="147"/>
      <c r="B779" s="147"/>
      <c r="C779" s="147"/>
      <c r="D779" s="147"/>
      <c r="E779" s="147"/>
      <c r="F779" s="147"/>
      <c r="G779" s="147"/>
      <c r="H779" s="147"/>
      <c r="I779" s="147"/>
      <c r="J779" s="156"/>
    </row>
    <row r="780" spans="1:10" ht="13.2" hidden="1" x14ac:dyDescent="0.25">
      <c r="A780" s="147"/>
      <c r="B780" s="147"/>
      <c r="C780" s="147"/>
      <c r="D780" s="147"/>
      <c r="E780" s="147"/>
      <c r="F780" s="147"/>
      <c r="G780" s="147"/>
      <c r="H780" s="147"/>
      <c r="I780" s="147"/>
      <c r="J780" s="156"/>
    </row>
    <row r="781" spans="1:10" ht="13.2" hidden="1" x14ac:dyDescent="0.25">
      <c r="A781" s="147"/>
      <c r="B781" s="147"/>
      <c r="C781" s="147"/>
      <c r="D781" s="147"/>
      <c r="E781" s="147"/>
      <c r="F781" s="147"/>
      <c r="G781" s="147"/>
      <c r="H781" s="147"/>
      <c r="I781" s="147"/>
      <c r="J781" s="156"/>
    </row>
    <row r="782" spans="1:10" ht="13.2" hidden="1" x14ac:dyDescent="0.25">
      <c r="A782" s="147"/>
      <c r="B782" s="147"/>
      <c r="C782" s="147"/>
      <c r="D782" s="147"/>
      <c r="E782" s="147"/>
      <c r="F782" s="147"/>
      <c r="G782" s="147"/>
      <c r="H782" s="147"/>
      <c r="I782" s="147"/>
      <c r="J782" s="156"/>
    </row>
    <row r="783" spans="1:10" ht="13.2" hidden="1" x14ac:dyDescent="0.25">
      <c r="A783" s="147"/>
      <c r="B783" s="147"/>
      <c r="C783" s="147"/>
      <c r="D783" s="147"/>
      <c r="E783" s="147"/>
      <c r="F783" s="147"/>
      <c r="G783" s="147"/>
      <c r="H783" s="147"/>
      <c r="I783" s="147"/>
      <c r="J783" s="156"/>
    </row>
    <row r="784" spans="1:10" ht="13.2" hidden="1" x14ac:dyDescent="0.25">
      <c r="A784" s="147"/>
      <c r="B784" s="147"/>
      <c r="C784" s="147"/>
      <c r="D784" s="147"/>
      <c r="E784" s="147"/>
      <c r="F784" s="147"/>
      <c r="G784" s="147"/>
      <c r="H784" s="147"/>
      <c r="I784" s="147"/>
      <c r="J784" s="156"/>
    </row>
    <row r="785" spans="1:10" ht="13.2" hidden="1" x14ac:dyDescent="0.25">
      <c r="A785" s="147"/>
      <c r="B785" s="147"/>
      <c r="C785" s="147"/>
      <c r="D785" s="147"/>
      <c r="E785" s="147"/>
      <c r="F785" s="147"/>
      <c r="G785" s="147"/>
      <c r="H785" s="147"/>
      <c r="I785" s="147"/>
      <c r="J785" s="156"/>
    </row>
    <row r="786" spans="1:10" ht="13.2" hidden="1" x14ac:dyDescent="0.25">
      <c r="A786" s="147"/>
      <c r="B786" s="147"/>
      <c r="C786" s="147"/>
      <c r="D786" s="147"/>
      <c r="E786" s="147"/>
      <c r="F786" s="147"/>
      <c r="G786" s="147"/>
      <c r="H786" s="147"/>
      <c r="I786" s="147"/>
      <c r="J786" s="156"/>
    </row>
    <row r="787" spans="1:10" ht="13.2" hidden="1" x14ac:dyDescent="0.25">
      <c r="A787" s="147"/>
      <c r="B787" s="147"/>
      <c r="C787" s="147"/>
      <c r="D787" s="147"/>
      <c r="E787" s="147"/>
      <c r="F787" s="147"/>
      <c r="G787" s="147"/>
      <c r="H787" s="147"/>
      <c r="I787" s="147"/>
      <c r="J787" s="156"/>
    </row>
    <row r="788" spans="1:10" ht="13.2" hidden="1" x14ac:dyDescent="0.25">
      <c r="A788" s="147"/>
      <c r="B788" s="147"/>
      <c r="C788" s="147"/>
      <c r="D788" s="147"/>
      <c r="E788" s="147"/>
      <c r="F788" s="147"/>
      <c r="G788" s="147"/>
      <c r="H788" s="147"/>
      <c r="I788" s="147"/>
      <c r="J788" s="156"/>
    </row>
    <row r="789" spans="1:10" ht="13.2" hidden="1" x14ac:dyDescent="0.25">
      <c r="A789" s="147"/>
      <c r="B789" s="147"/>
      <c r="C789" s="147"/>
      <c r="D789" s="147"/>
      <c r="E789" s="147"/>
      <c r="F789" s="147"/>
      <c r="G789" s="147"/>
      <c r="H789" s="147"/>
      <c r="I789" s="147"/>
      <c r="J789" s="156"/>
    </row>
    <row r="790" spans="1:10" ht="13.2" hidden="1" x14ac:dyDescent="0.25">
      <c r="A790" s="147"/>
      <c r="B790" s="147"/>
      <c r="C790" s="147"/>
      <c r="D790" s="147"/>
      <c r="E790" s="147"/>
      <c r="F790" s="147"/>
      <c r="G790" s="147"/>
      <c r="H790" s="147"/>
      <c r="I790" s="147"/>
      <c r="J790" s="156"/>
    </row>
    <row r="791" spans="1:10" ht="13.2" hidden="1" x14ac:dyDescent="0.25">
      <c r="A791" s="147"/>
      <c r="B791" s="147"/>
      <c r="C791" s="147"/>
      <c r="D791" s="147"/>
      <c r="E791" s="147"/>
      <c r="F791" s="147"/>
      <c r="G791" s="147"/>
      <c r="H791" s="147"/>
      <c r="I791" s="147"/>
      <c r="J791" s="156"/>
    </row>
    <row r="792" spans="1:10" ht="13.2" hidden="1" x14ac:dyDescent="0.25">
      <c r="A792" s="147"/>
      <c r="B792" s="147"/>
      <c r="C792" s="147"/>
      <c r="D792" s="147"/>
      <c r="E792" s="147"/>
      <c r="F792" s="147"/>
      <c r="G792" s="147"/>
      <c r="H792" s="147"/>
      <c r="I792" s="147"/>
      <c r="J792" s="156"/>
    </row>
    <row r="793" spans="1:10" ht="13.2" hidden="1" x14ac:dyDescent="0.25">
      <c r="A793" s="147"/>
      <c r="B793" s="147"/>
      <c r="C793" s="147"/>
      <c r="D793" s="147"/>
      <c r="E793" s="147"/>
      <c r="F793" s="147"/>
      <c r="G793" s="147"/>
      <c r="H793" s="147"/>
      <c r="I793" s="147"/>
      <c r="J793" s="156"/>
    </row>
    <row r="794" spans="1:10" ht="13.2" hidden="1" x14ac:dyDescent="0.25">
      <c r="A794" s="147"/>
      <c r="B794" s="147"/>
      <c r="C794" s="147"/>
      <c r="D794" s="147"/>
      <c r="E794" s="147"/>
      <c r="F794" s="147"/>
      <c r="G794" s="147"/>
      <c r="H794" s="147"/>
      <c r="I794" s="147"/>
      <c r="J794" s="156"/>
    </row>
    <row r="795" spans="1:10" ht="13.2" hidden="1" x14ac:dyDescent="0.25">
      <c r="A795" s="147"/>
      <c r="B795" s="147"/>
      <c r="C795" s="147"/>
      <c r="D795" s="147"/>
      <c r="E795" s="147"/>
      <c r="F795" s="147"/>
      <c r="G795" s="147"/>
      <c r="H795" s="147"/>
      <c r="I795" s="147"/>
      <c r="J795" s="156"/>
    </row>
    <row r="796" spans="1:10" ht="13.2" hidden="1" x14ac:dyDescent="0.25">
      <c r="A796" s="147"/>
      <c r="B796" s="147"/>
      <c r="C796" s="147"/>
      <c r="D796" s="147"/>
      <c r="E796" s="147"/>
      <c r="F796" s="147"/>
      <c r="G796" s="147"/>
      <c r="H796" s="147"/>
      <c r="I796" s="147"/>
      <c r="J796" s="156"/>
    </row>
    <row r="797" spans="1:10" ht="13.2" hidden="1" x14ac:dyDescent="0.25">
      <c r="A797" s="147"/>
      <c r="B797" s="147"/>
      <c r="C797" s="147"/>
      <c r="D797" s="147"/>
      <c r="E797" s="147"/>
      <c r="F797" s="147"/>
      <c r="G797" s="147"/>
      <c r="H797" s="147"/>
      <c r="I797" s="147"/>
      <c r="J797" s="156"/>
    </row>
    <row r="798" spans="1:10" ht="13.2" hidden="1" x14ac:dyDescent="0.25">
      <c r="A798" s="147"/>
      <c r="B798" s="147"/>
      <c r="C798" s="147"/>
      <c r="D798" s="147"/>
      <c r="E798" s="147"/>
      <c r="F798" s="147"/>
      <c r="G798" s="147"/>
      <c r="H798" s="147"/>
      <c r="I798" s="147"/>
      <c r="J798" s="156"/>
    </row>
    <row r="799" spans="1:10" ht="13.2" hidden="1" x14ac:dyDescent="0.25">
      <c r="A799" s="147"/>
      <c r="B799" s="147"/>
      <c r="C799" s="147"/>
      <c r="D799" s="147"/>
      <c r="E799" s="147"/>
      <c r="F799" s="147"/>
      <c r="G799" s="147"/>
      <c r="H799" s="147"/>
      <c r="I799" s="147"/>
      <c r="J799" s="156"/>
    </row>
    <row r="800" spans="1:10" ht="13.2" hidden="1" x14ac:dyDescent="0.25">
      <c r="A800" s="147"/>
      <c r="B800" s="147"/>
      <c r="C800" s="147"/>
      <c r="D800" s="147"/>
      <c r="E800" s="147"/>
      <c r="F800" s="147"/>
      <c r="G800" s="147"/>
      <c r="H800" s="147"/>
      <c r="I800" s="147"/>
      <c r="J800" s="156"/>
    </row>
    <row r="801" spans="1:10" ht="13.2" hidden="1" x14ac:dyDescent="0.25">
      <c r="A801" s="147"/>
      <c r="B801" s="147"/>
      <c r="C801" s="147"/>
      <c r="D801" s="147"/>
      <c r="E801" s="147"/>
      <c r="F801" s="147"/>
      <c r="G801" s="147"/>
      <c r="H801" s="147"/>
      <c r="I801" s="147"/>
      <c r="J801" s="156"/>
    </row>
    <row r="802" spans="1:10" ht="13.2" hidden="1" x14ac:dyDescent="0.25">
      <c r="A802" s="147"/>
      <c r="B802" s="147"/>
      <c r="C802" s="147"/>
      <c r="D802" s="147"/>
      <c r="E802" s="147"/>
      <c r="F802" s="147"/>
      <c r="G802" s="147"/>
      <c r="H802" s="147"/>
      <c r="I802" s="147"/>
      <c r="J802" s="156"/>
    </row>
    <row r="803" spans="1:10" ht="13.2" hidden="1" x14ac:dyDescent="0.25">
      <c r="A803" s="147"/>
      <c r="B803" s="147"/>
      <c r="C803" s="147"/>
      <c r="D803" s="147"/>
      <c r="E803" s="147"/>
      <c r="F803" s="147"/>
      <c r="G803" s="147"/>
      <c r="H803" s="147"/>
      <c r="I803" s="147"/>
      <c r="J803" s="156"/>
    </row>
    <row r="804" spans="1:10" ht="13.2" hidden="1" x14ac:dyDescent="0.25">
      <c r="A804" s="147"/>
      <c r="B804" s="147"/>
      <c r="C804" s="147"/>
      <c r="D804" s="147"/>
      <c r="E804" s="147"/>
      <c r="F804" s="147"/>
      <c r="G804" s="147"/>
      <c r="H804" s="147"/>
      <c r="I804" s="147"/>
      <c r="J804" s="156"/>
    </row>
    <row r="805" spans="1:10" ht="13.2" hidden="1" x14ac:dyDescent="0.25">
      <c r="A805" s="147"/>
      <c r="B805" s="147"/>
      <c r="C805" s="147"/>
      <c r="D805" s="147"/>
      <c r="E805" s="147"/>
      <c r="F805" s="147"/>
      <c r="G805" s="147"/>
      <c r="H805" s="147"/>
      <c r="I805" s="147"/>
      <c r="J805" s="156"/>
    </row>
    <row r="806" spans="1:10" ht="13.2" hidden="1" x14ac:dyDescent="0.25">
      <c r="A806" s="147"/>
      <c r="B806" s="147"/>
      <c r="C806" s="147"/>
      <c r="D806" s="147"/>
      <c r="E806" s="147"/>
      <c r="F806" s="147"/>
      <c r="G806" s="147"/>
      <c r="H806" s="147"/>
      <c r="I806" s="147"/>
      <c r="J806" s="156"/>
    </row>
    <row r="807" spans="1:10" ht="13.2" hidden="1" x14ac:dyDescent="0.25">
      <c r="A807" s="147"/>
      <c r="B807" s="147"/>
      <c r="C807" s="147"/>
      <c r="D807" s="147"/>
      <c r="E807" s="147"/>
      <c r="F807" s="147"/>
      <c r="G807" s="147"/>
      <c r="H807" s="147"/>
      <c r="I807" s="147"/>
      <c r="J807" s="156"/>
    </row>
    <row r="808" spans="1:10" ht="13.2" hidden="1" x14ac:dyDescent="0.25">
      <c r="A808" s="147"/>
      <c r="B808" s="147"/>
      <c r="C808" s="147"/>
      <c r="D808" s="147"/>
      <c r="E808" s="147"/>
      <c r="F808" s="147"/>
      <c r="G808" s="147"/>
      <c r="H808" s="147"/>
      <c r="I808" s="147"/>
      <c r="J808" s="156"/>
    </row>
    <row r="809" spans="1:10" ht="13.2" hidden="1" x14ac:dyDescent="0.25">
      <c r="A809" s="147"/>
      <c r="B809" s="147"/>
      <c r="C809" s="147"/>
      <c r="D809" s="147"/>
      <c r="E809" s="147"/>
      <c r="F809" s="147"/>
      <c r="G809" s="147"/>
      <c r="H809" s="147"/>
      <c r="I809" s="147"/>
      <c r="J809" s="156"/>
    </row>
    <row r="810" spans="1:10" ht="13.2" hidden="1" x14ac:dyDescent="0.25">
      <c r="A810" s="147"/>
      <c r="B810" s="147"/>
      <c r="C810" s="147"/>
      <c r="D810" s="147"/>
      <c r="E810" s="147"/>
      <c r="F810" s="147"/>
      <c r="G810" s="147"/>
      <c r="H810" s="147"/>
      <c r="I810" s="147"/>
      <c r="J810" s="156"/>
    </row>
    <row r="811" spans="1:10" ht="13.2" hidden="1" x14ac:dyDescent="0.25">
      <c r="A811" s="147"/>
      <c r="B811" s="147"/>
      <c r="C811" s="147"/>
      <c r="D811" s="147"/>
      <c r="E811" s="147"/>
      <c r="F811" s="147"/>
      <c r="G811" s="147"/>
      <c r="H811" s="147"/>
      <c r="I811" s="147"/>
      <c r="J811" s="156"/>
    </row>
    <row r="812" spans="1:10" ht="13.2" hidden="1" x14ac:dyDescent="0.25">
      <c r="A812" s="147"/>
      <c r="B812" s="147"/>
      <c r="C812" s="147"/>
      <c r="D812" s="147"/>
      <c r="E812" s="147"/>
      <c r="F812" s="147"/>
      <c r="G812" s="147"/>
      <c r="H812" s="147"/>
      <c r="I812" s="147"/>
      <c r="J812" s="156"/>
    </row>
    <row r="813" spans="1:10" ht="13.2" hidden="1" x14ac:dyDescent="0.25">
      <c r="A813" s="147"/>
      <c r="B813" s="147"/>
      <c r="C813" s="147"/>
      <c r="D813" s="147"/>
      <c r="E813" s="147"/>
      <c r="F813" s="147"/>
      <c r="G813" s="147"/>
      <c r="H813" s="147"/>
      <c r="I813" s="147"/>
      <c r="J813" s="156"/>
    </row>
    <row r="814" spans="1:10" ht="13.2" hidden="1" x14ac:dyDescent="0.25">
      <c r="A814" s="147"/>
      <c r="B814" s="147"/>
      <c r="C814" s="147"/>
      <c r="D814" s="147"/>
      <c r="E814" s="147"/>
      <c r="F814" s="147"/>
      <c r="G814" s="147"/>
      <c r="H814" s="147"/>
      <c r="I814" s="147"/>
      <c r="J814" s="156"/>
    </row>
    <row r="815" spans="1:10" ht="13.2" hidden="1" x14ac:dyDescent="0.25">
      <c r="A815" s="147"/>
      <c r="B815" s="147"/>
      <c r="C815" s="147"/>
      <c r="D815" s="147"/>
      <c r="E815" s="147"/>
      <c r="F815" s="147"/>
      <c r="G815" s="147"/>
      <c r="H815" s="147"/>
      <c r="I815" s="147"/>
      <c r="J815" s="156"/>
    </row>
    <row r="816" spans="1:10" ht="13.2" hidden="1" x14ac:dyDescent="0.25">
      <c r="A816" s="147"/>
      <c r="B816" s="147"/>
      <c r="C816" s="147"/>
      <c r="D816" s="147"/>
      <c r="E816" s="147"/>
      <c r="F816" s="147"/>
      <c r="G816" s="147"/>
      <c r="H816" s="147"/>
      <c r="I816" s="147"/>
      <c r="J816" s="156"/>
    </row>
    <row r="817" spans="1:10" ht="13.2" hidden="1" x14ac:dyDescent="0.25">
      <c r="A817" s="147"/>
      <c r="B817" s="147"/>
      <c r="C817" s="147"/>
      <c r="D817" s="147"/>
      <c r="E817" s="147"/>
      <c r="F817" s="147"/>
      <c r="G817" s="147"/>
      <c r="H817" s="147"/>
      <c r="I817" s="147"/>
      <c r="J817" s="156"/>
    </row>
    <row r="818" spans="1:10" ht="13.2" hidden="1" x14ac:dyDescent="0.25">
      <c r="A818" s="147"/>
      <c r="B818" s="147"/>
      <c r="C818" s="147"/>
      <c r="D818" s="147"/>
      <c r="E818" s="147"/>
      <c r="F818" s="147"/>
      <c r="G818" s="147"/>
      <c r="H818" s="147"/>
      <c r="I818" s="147"/>
      <c r="J818" s="156"/>
    </row>
    <row r="819" spans="1:10" ht="13.2" hidden="1" x14ac:dyDescent="0.25">
      <c r="A819" s="147"/>
      <c r="B819" s="147"/>
      <c r="C819" s="147"/>
      <c r="D819" s="147"/>
      <c r="E819" s="147"/>
      <c r="F819" s="147"/>
      <c r="G819" s="147"/>
      <c r="H819" s="147"/>
      <c r="I819" s="147"/>
      <c r="J819" s="156"/>
    </row>
    <row r="820" spans="1:10" ht="13.2" hidden="1" x14ac:dyDescent="0.25">
      <c r="A820" s="147"/>
      <c r="B820" s="147"/>
      <c r="C820" s="147"/>
      <c r="D820" s="147"/>
      <c r="E820" s="147"/>
      <c r="F820" s="147"/>
      <c r="G820" s="147"/>
      <c r="H820" s="147"/>
      <c r="I820" s="147"/>
      <c r="J820" s="156"/>
    </row>
    <row r="821" spans="1:10" ht="13.2" hidden="1" x14ac:dyDescent="0.25">
      <c r="A821" s="147"/>
      <c r="B821" s="147"/>
      <c r="C821" s="147"/>
      <c r="D821" s="147"/>
      <c r="E821" s="147"/>
      <c r="F821" s="147"/>
      <c r="G821" s="147"/>
      <c r="H821" s="147"/>
      <c r="I821" s="147"/>
      <c r="J821" s="156"/>
    </row>
    <row r="822" spans="1:10" ht="13.2" hidden="1" x14ac:dyDescent="0.25">
      <c r="A822" s="147"/>
      <c r="B822" s="147"/>
      <c r="C822" s="147"/>
      <c r="D822" s="147"/>
      <c r="E822" s="147"/>
      <c r="F822" s="147"/>
      <c r="G822" s="147"/>
      <c r="H822" s="147"/>
      <c r="I822" s="147"/>
      <c r="J822" s="156"/>
    </row>
    <row r="823" spans="1:10" ht="13.2" hidden="1" x14ac:dyDescent="0.25">
      <c r="A823" s="147"/>
      <c r="B823" s="147"/>
      <c r="C823" s="147"/>
      <c r="D823" s="147"/>
      <c r="E823" s="147"/>
      <c r="F823" s="147"/>
      <c r="G823" s="147"/>
      <c r="H823" s="147"/>
      <c r="I823" s="147"/>
      <c r="J823" s="156"/>
    </row>
    <row r="824" spans="1:10" ht="13.2" hidden="1" x14ac:dyDescent="0.25">
      <c r="A824" s="147"/>
      <c r="B824" s="147"/>
      <c r="C824" s="147"/>
      <c r="D824" s="147"/>
      <c r="E824" s="147"/>
      <c r="F824" s="147"/>
      <c r="G824" s="147"/>
      <c r="H824" s="147"/>
      <c r="I824" s="147"/>
      <c r="J824" s="156"/>
    </row>
    <row r="825" spans="1:10" ht="13.2" hidden="1" x14ac:dyDescent="0.25">
      <c r="A825" s="147"/>
      <c r="B825" s="147"/>
      <c r="C825" s="147"/>
      <c r="D825" s="147"/>
      <c r="E825" s="147"/>
      <c r="F825" s="147"/>
      <c r="G825" s="147"/>
      <c r="H825" s="147"/>
      <c r="I825" s="147"/>
      <c r="J825" s="156"/>
    </row>
    <row r="826" spans="1:10" ht="13.2" hidden="1" x14ac:dyDescent="0.25">
      <c r="A826" s="147"/>
      <c r="B826" s="147"/>
      <c r="C826" s="147"/>
      <c r="D826" s="147"/>
      <c r="E826" s="147"/>
      <c r="F826" s="147"/>
      <c r="G826" s="147"/>
      <c r="H826" s="147"/>
      <c r="I826" s="147"/>
      <c r="J826" s="156"/>
    </row>
    <row r="827" spans="1:10" ht="13.2" hidden="1" x14ac:dyDescent="0.25">
      <c r="A827" s="147"/>
      <c r="B827" s="147"/>
      <c r="C827" s="147"/>
      <c r="D827" s="147"/>
      <c r="E827" s="147"/>
      <c r="F827" s="147"/>
      <c r="G827" s="147"/>
      <c r="H827" s="147"/>
      <c r="I827" s="147"/>
      <c r="J827" s="156"/>
    </row>
    <row r="828" spans="1:10" ht="13.2" hidden="1" x14ac:dyDescent="0.25">
      <c r="A828" s="147"/>
      <c r="B828" s="147"/>
      <c r="C828" s="147"/>
      <c r="D828" s="147"/>
      <c r="E828" s="147"/>
      <c r="F828" s="147"/>
      <c r="G828" s="147"/>
      <c r="H828" s="147"/>
      <c r="I828" s="147"/>
      <c r="J828" s="156"/>
    </row>
    <row r="829" spans="1:10" ht="13.2" hidden="1" x14ac:dyDescent="0.25">
      <c r="A829" s="147"/>
      <c r="B829" s="147"/>
      <c r="C829" s="147"/>
      <c r="D829" s="147"/>
      <c r="E829" s="147"/>
      <c r="F829" s="147"/>
      <c r="G829" s="147"/>
      <c r="H829" s="147"/>
      <c r="I829" s="147"/>
      <c r="J829" s="156"/>
    </row>
    <row r="830" spans="1:10" ht="13.2" hidden="1" x14ac:dyDescent="0.25">
      <c r="A830" s="147"/>
      <c r="B830" s="147"/>
      <c r="C830" s="147"/>
      <c r="D830" s="147"/>
      <c r="E830" s="147"/>
      <c r="F830" s="147"/>
      <c r="G830" s="147"/>
      <c r="H830" s="147"/>
      <c r="I830" s="147"/>
      <c r="J830" s="156"/>
    </row>
    <row r="831" spans="1:10" ht="13.2" hidden="1" x14ac:dyDescent="0.25">
      <c r="A831" s="147"/>
      <c r="B831" s="147"/>
      <c r="C831" s="147"/>
      <c r="D831" s="147"/>
      <c r="E831" s="147"/>
      <c r="F831" s="147"/>
      <c r="G831" s="147"/>
      <c r="H831" s="147"/>
      <c r="I831" s="147"/>
      <c r="J831" s="156"/>
    </row>
    <row r="832" spans="1:10" ht="13.2" hidden="1" x14ac:dyDescent="0.25">
      <c r="A832" s="147"/>
      <c r="B832" s="147"/>
      <c r="C832" s="147"/>
      <c r="D832" s="147"/>
      <c r="E832" s="147"/>
      <c r="F832" s="147"/>
      <c r="G832" s="147"/>
      <c r="H832" s="147"/>
      <c r="I832" s="147"/>
      <c r="J832" s="156"/>
    </row>
    <row r="833" spans="1:10" ht="13.2" hidden="1" x14ac:dyDescent="0.25">
      <c r="A833" s="147"/>
      <c r="B833" s="147"/>
      <c r="C833" s="147"/>
      <c r="D833" s="147"/>
      <c r="E833" s="147"/>
      <c r="F833" s="147"/>
      <c r="G833" s="147"/>
      <c r="H833" s="147"/>
      <c r="I833" s="147"/>
      <c r="J833" s="156"/>
    </row>
    <row r="834" spans="1:10" ht="13.2" hidden="1" x14ac:dyDescent="0.25">
      <c r="A834" s="147"/>
      <c r="B834" s="147"/>
      <c r="C834" s="147"/>
      <c r="D834" s="147"/>
      <c r="E834" s="147"/>
      <c r="F834" s="147"/>
      <c r="G834" s="147"/>
      <c r="H834" s="147"/>
      <c r="I834" s="147"/>
      <c r="J834" s="156"/>
    </row>
    <row r="835" spans="1:10" ht="13.2" hidden="1" x14ac:dyDescent="0.25">
      <c r="A835" s="147"/>
      <c r="B835" s="147"/>
      <c r="C835" s="147"/>
      <c r="D835" s="147"/>
      <c r="E835" s="147"/>
      <c r="F835" s="147"/>
      <c r="G835" s="147"/>
      <c r="H835" s="147"/>
      <c r="I835" s="147"/>
      <c r="J835" s="156"/>
    </row>
    <row r="836" spans="1:10" ht="13.2" hidden="1" x14ac:dyDescent="0.25">
      <c r="A836" s="147"/>
      <c r="B836" s="147"/>
      <c r="C836" s="147"/>
      <c r="D836" s="147"/>
      <c r="E836" s="147"/>
      <c r="F836" s="147"/>
      <c r="G836" s="147"/>
      <c r="H836" s="147"/>
      <c r="I836" s="147"/>
      <c r="J836" s="156"/>
    </row>
    <row r="837" spans="1:10" ht="13.2" hidden="1" x14ac:dyDescent="0.25">
      <c r="A837" s="147"/>
      <c r="B837" s="147"/>
      <c r="C837" s="147"/>
      <c r="D837" s="147"/>
      <c r="E837" s="147"/>
      <c r="F837" s="147"/>
      <c r="G837" s="147"/>
      <c r="H837" s="147"/>
      <c r="I837" s="147"/>
      <c r="J837" s="156"/>
    </row>
    <row r="838" spans="1:10" ht="13.2" hidden="1" x14ac:dyDescent="0.25">
      <c r="A838" s="147"/>
      <c r="B838" s="147"/>
      <c r="C838" s="147"/>
      <c r="D838" s="147"/>
      <c r="E838" s="147"/>
      <c r="F838" s="147"/>
      <c r="G838" s="147"/>
      <c r="H838" s="147"/>
      <c r="I838" s="147"/>
      <c r="J838" s="156"/>
    </row>
    <row r="839" spans="1:10" ht="13.2" hidden="1" x14ac:dyDescent="0.25">
      <c r="A839" s="147"/>
      <c r="B839" s="147"/>
      <c r="C839" s="147"/>
      <c r="D839" s="147"/>
      <c r="E839" s="147"/>
      <c r="F839" s="147"/>
      <c r="G839" s="147"/>
      <c r="H839" s="147"/>
      <c r="I839" s="147"/>
      <c r="J839" s="156"/>
    </row>
    <row r="840" spans="1:10" ht="13.2" hidden="1" x14ac:dyDescent="0.25">
      <c r="A840" s="147"/>
      <c r="B840" s="147"/>
      <c r="C840" s="147"/>
      <c r="D840" s="147"/>
      <c r="E840" s="147"/>
      <c r="F840" s="147"/>
      <c r="G840" s="147"/>
      <c r="H840" s="147"/>
      <c r="I840" s="147"/>
      <c r="J840" s="156"/>
    </row>
    <row r="841" spans="1:10" ht="13.2" hidden="1" x14ac:dyDescent="0.25">
      <c r="A841" s="147"/>
      <c r="B841" s="147"/>
      <c r="C841" s="147"/>
      <c r="D841" s="147"/>
      <c r="E841" s="147"/>
      <c r="F841" s="147"/>
      <c r="G841" s="147"/>
      <c r="H841" s="147"/>
      <c r="I841" s="147"/>
      <c r="J841" s="156"/>
    </row>
    <row r="842" spans="1:10" ht="13.2" hidden="1" x14ac:dyDescent="0.25">
      <c r="A842" s="147"/>
      <c r="B842" s="147"/>
      <c r="C842" s="147"/>
      <c r="D842" s="147"/>
      <c r="E842" s="147"/>
      <c r="F842" s="147"/>
      <c r="G842" s="147"/>
      <c r="H842" s="147"/>
      <c r="I842" s="147"/>
      <c r="J842" s="156"/>
    </row>
    <row r="843" spans="1:10" ht="13.2" hidden="1" x14ac:dyDescent="0.25">
      <c r="A843" s="147"/>
      <c r="B843" s="147"/>
      <c r="C843" s="147"/>
      <c r="D843" s="147"/>
      <c r="E843" s="147"/>
      <c r="F843" s="147"/>
      <c r="G843" s="147"/>
      <c r="H843" s="147"/>
      <c r="I843" s="147"/>
      <c r="J843" s="156"/>
    </row>
    <row r="844" spans="1:10" ht="13.2" hidden="1" x14ac:dyDescent="0.25">
      <c r="A844" s="147"/>
      <c r="B844" s="147"/>
      <c r="C844" s="147"/>
      <c r="D844" s="147"/>
      <c r="E844" s="147"/>
      <c r="F844" s="147"/>
      <c r="G844" s="147"/>
      <c r="H844" s="147"/>
      <c r="I844" s="147"/>
      <c r="J844" s="156"/>
    </row>
    <row r="845" spans="1:10" ht="13.2" hidden="1" x14ac:dyDescent="0.25">
      <c r="A845" s="147"/>
      <c r="B845" s="147"/>
      <c r="C845" s="147"/>
      <c r="D845" s="147"/>
      <c r="E845" s="147"/>
      <c r="F845" s="147"/>
      <c r="G845" s="147"/>
      <c r="H845" s="147"/>
      <c r="I845" s="147"/>
      <c r="J845" s="156"/>
    </row>
    <row r="846" spans="1:10" ht="13.2" hidden="1" x14ac:dyDescent="0.25">
      <c r="A846" s="147"/>
      <c r="B846" s="147"/>
      <c r="C846" s="147"/>
      <c r="D846" s="147"/>
      <c r="E846" s="147"/>
      <c r="F846" s="147"/>
      <c r="G846" s="147"/>
      <c r="H846" s="147"/>
      <c r="I846" s="147"/>
      <c r="J846" s="156"/>
    </row>
    <row r="847" spans="1:10" ht="13.2" hidden="1" x14ac:dyDescent="0.25">
      <c r="A847" s="147"/>
      <c r="B847" s="147"/>
      <c r="C847" s="147"/>
      <c r="D847" s="147"/>
      <c r="E847" s="147"/>
      <c r="F847" s="147"/>
      <c r="G847" s="147"/>
      <c r="H847" s="147"/>
      <c r="I847" s="147"/>
      <c r="J847" s="156"/>
    </row>
    <row r="848" spans="1:10" ht="13.2" hidden="1" x14ac:dyDescent="0.25">
      <c r="A848" s="147"/>
      <c r="B848" s="147"/>
      <c r="C848" s="147"/>
      <c r="D848" s="147"/>
      <c r="E848" s="147"/>
      <c r="F848" s="147"/>
      <c r="G848" s="147"/>
      <c r="H848" s="147"/>
      <c r="I848" s="147"/>
      <c r="J848" s="156"/>
    </row>
    <row r="849" spans="1:10" ht="13.2" hidden="1" x14ac:dyDescent="0.25">
      <c r="A849" s="147"/>
      <c r="B849" s="147"/>
      <c r="C849" s="147"/>
      <c r="D849" s="147"/>
      <c r="E849" s="147"/>
      <c r="F849" s="147"/>
      <c r="G849" s="147"/>
      <c r="H849" s="147"/>
      <c r="I849" s="147"/>
      <c r="J849" s="156"/>
    </row>
    <row r="850" spans="1:10" ht="13.2" hidden="1" x14ac:dyDescent="0.25">
      <c r="A850" s="147"/>
      <c r="B850" s="147"/>
      <c r="C850" s="147"/>
      <c r="D850" s="147"/>
      <c r="E850" s="147"/>
      <c r="F850" s="147"/>
      <c r="G850" s="147"/>
      <c r="H850" s="147"/>
      <c r="I850" s="147"/>
      <c r="J850" s="156"/>
    </row>
    <row r="851" spans="1:10" ht="13.2" hidden="1" x14ac:dyDescent="0.25">
      <c r="A851" s="147"/>
      <c r="B851" s="147"/>
      <c r="C851" s="147"/>
      <c r="D851" s="147"/>
      <c r="E851" s="147"/>
      <c r="F851" s="147"/>
      <c r="G851" s="147"/>
      <c r="H851" s="147"/>
      <c r="I851" s="147"/>
      <c r="J851" s="156"/>
    </row>
    <row r="852" spans="1:10" ht="13.2" hidden="1" x14ac:dyDescent="0.25">
      <c r="A852" s="147"/>
      <c r="B852" s="147"/>
      <c r="C852" s="147"/>
      <c r="D852" s="147"/>
      <c r="E852" s="147"/>
      <c r="F852" s="147"/>
      <c r="G852" s="147"/>
      <c r="H852" s="147"/>
      <c r="I852" s="147"/>
      <c r="J852" s="156"/>
    </row>
    <row r="853" spans="1:10" ht="13.2" hidden="1" x14ac:dyDescent="0.25">
      <c r="A853" s="147"/>
      <c r="B853" s="147"/>
      <c r="C853" s="147"/>
      <c r="D853" s="147"/>
      <c r="E853" s="147"/>
      <c r="F853" s="147"/>
      <c r="G853" s="147"/>
      <c r="H853" s="147"/>
      <c r="I853" s="147"/>
      <c r="J853" s="156"/>
    </row>
    <row r="854" spans="1:10" ht="13.2" hidden="1" x14ac:dyDescent="0.25">
      <c r="A854" s="147"/>
      <c r="B854" s="147"/>
      <c r="C854" s="147"/>
      <c r="D854" s="147"/>
      <c r="E854" s="147"/>
      <c r="F854" s="147"/>
      <c r="G854" s="147"/>
      <c r="H854" s="147"/>
      <c r="I854" s="147"/>
      <c r="J854" s="156"/>
    </row>
    <row r="855" spans="1:10" ht="13.2" hidden="1" x14ac:dyDescent="0.25">
      <c r="A855" s="147"/>
      <c r="B855" s="147"/>
      <c r="C855" s="147"/>
      <c r="D855" s="147"/>
      <c r="E855" s="147"/>
      <c r="F855" s="147"/>
      <c r="G855" s="147"/>
      <c r="H855" s="147"/>
      <c r="I855" s="147"/>
      <c r="J855" s="156"/>
    </row>
    <row r="856" spans="1:10" ht="13.2" hidden="1" x14ac:dyDescent="0.25">
      <c r="A856" s="147"/>
      <c r="B856" s="147"/>
      <c r="C856" s="147"/>
      <c r="D856" s="147"/>
      <c r="E856" s="147"/>
      <c r="F856" s="147"/>
      <c r="G856" s="147"/>
      <c r="H856" s="147"/>
      <c r="I856" s="147"/>
      <c r="J856" s="156"/>
    </row>
    <row r="857" spans="1:10" ht="13.2" hidden="1" x14ac:dyDescent="0.25">
      <c r="A857" s="147"/>
      <c r="B857" s="147"/>
      <c r="C857" s="147"/>
      <c r="D857" s="147"/>
      <c r="E857" s="147"/>
      <c r="F857" s="147"/>
      <c r="G857" s="147"/>
      <c r="H857" s="147"/>
      <c r="I857" s="147"/>
      <c r="J857" s="156"/>
    </row>
    <row r="858" spans="1:10" ht="13.2" hidden="1" x14ac:dyDescent="0.25">
      <c r="A858" s="147"/>
      <c r="B858" s="147"/>
      <c r="C858" s="147"/>
      <c r="D858" s="147"/>
      <c r="E858" s="147"/>
      <c r="F858" s="147"/>
      <c r="G858" s="147"/>
      <c r="H858" s="147"/>
      <c r="I858" s="147"/>
      <c r="J858" s="156"/>
    </row>
    <row r="859" spans="1:10" ht="13.2" hidden="1" x14ac:dyDescent="0.25">
      <c r="A859" s="147"/>
      <c r="B859" s="147"/>
      <c r="C859" s="147"/>
      <c r="D859" s="147"/>
      <c r="E859" s="147"/>
      <c r="F859" s="147"/>
      <c r="G859" s="147"/>
      <c r="H859" s="147"/>
      <c r="I859" s="147"/>
      <c r="J859" s="156"/>
    </row>
    <row r="860" spans="1:10" ht="13.2" hidden="1" x14ac:dyDescent="0.25">
      <c r="A860" s="147"/>
      <c r="B860" s="147"/>
      <c r="C860" s="147"/>
      <c r="D860" s="147"/>
      <c r="E860" s="147"/>
      <c r="F860" s="147"/>
      <c r="G860" s="147"/>
      <c r="H860" s="147"/>
      <c r="I860" s="147"/>
      <c r="J860" s="156"/>
    </row>
    <row r="861" spans="1:10" ht="13.2" hidden="1" x14ac:dyDescent="0.25">
      <c r="A861" s="147"/>
      <c r="B861" s="147"/>
      <c r="C861" s="147"/>
      <c r="D861" s="147"/>
      <c r="E861" s="147"/>
      <c r="F861" s="147"/>
      <c r="G861" s="147"/>
      <c r="H861" s="147"/>
      <c r="I861" s="147"/>
      <c r="J861" s="156"/>
    </row>
    <row r="862" spans="1:10" ht="13.2" hidden="1" x14ac:dyDescent="0.25">
      <c r="A862" s="147"/>
      <c r="B862" s="147"/>
      <c r="C862" s="147"/>
      <c r="D862" s="147"/>
      <c r="E862" s="147"/>
      <c r="F862" s="147"/>
      <c r="G862" s="147"/>
      <c r="H862" s="147"/>
      <c r="I862" s="147"/>
      <c r="J862" s="156"/>
    </row>
    <row r="863" spans="1:10" ht="13.2" hidden="1" x14ac:dyDescent="0.25">
      <c r="A863" s="147"/>
      <c r="B863" s="147"/>
      <c r="C863" s="147"/>
      <c r="D863" s="147"/>
      <c r="E863" s="147"/>
      <c r="F863" s="147"/>
      <c r="G863" s="147"/>
      <c r="H863" s="147"/>
      <c r="I863" s="147"/>
      <c r="J863" s="156"/>
    </row>
    <row r="864" spans="1:10" ht="13.2" hidden="1" x14ac:dyDescent="0.25">
      <c r="A864" s="147"/>
      <c r="B864" s="147"/>
      <c r="C864" s="147"/>
      <c r="D864" s="147"/>
      <c r="E864" s="147"/>
      <c r="F864" s="147"/>
      <c r="G864" s="147"/>
      <c r="H864" s="147"/>
      <c r="I864" s="147"/>
      <c r="J864" s="156"/>
    </row>
    <row r="865" spans="1:10" ht="13.2" hidden="1" x14ac:dyDescent="0.25">
      <c r="A865" s="147"/>
      <c r="B865" s="147"/>
      <c r="C865" s="147"/>
      <c r="D865" s="147"/>
      <c r="E865" s="147"/>
      <c r="F865" s="147"/>
      <c r="G865" s="147"/>
      <c r="H865" s="147"/>
      <c r="I865" s="147"/>
      <c r="J865" s="156"/>
    </row>
    <row r="866" spans="1:10" ht="13.2" hidden="1" x14ac:dyDescent="0.25">
      <c r="A866" s="147"/>
      <c r="B866" s="147"/>
      <c r="C866" s="147"/>
      <c r="D866" s="147"/>
      <c r="E866" s="147"/>
      <c r="F866" s="147"/>
      <c r="G866" s="147"/>
      <c r="H866" s="147"/>
      <c r="I866" s="147"/>
      <c r="J866" s="156"/>
    </row>
    <row r="867" spans="1:10" ht="13.2" hidden="1" x14ac:dyDescent="0.25">
      <c r="A867" s="147"/>
      <c r="B867" s="147"/>
      <c r="C867" s="147"/>
      <c r="D867" s="147"/>
      <c r="E867" s="147"/>
      <c r="F867" s="147"/>
      <c r="G867" s="147"/>
      <c r="H867" s="147"/>
      <c r="I867" s="147"/>
      <c r="J867" s="156"/>
    </row>
    <row r="868" spans="1:10" ht="13.2" hidden="1" x14ac:dyDescent="0.25">
      <c r="A868" s="147"/>
      <c r="B868" s="147"/>
      <c r="C868" s="147"/>
      <c r="D868" s="147"/>
      <c r="E868" s="147"/>
      <c r="F868" s="147"/>
      <c r="G868" s="147"/>
      <c r="H868" s="147"/>
      <c r="I868" s="147"/>
      <c r="J868" s="156"/>
    </row>
    <row r="869" spans="1:10" ht="13.2" hidden="1" x14ac:dyDescent="0.25">
      <c r="A869" s="147"/>
      <c r="B869" s="147"/>
      <c r="C869" s="147"/>
      <c r="D869" s="147"/>
      <c r="E869" s="147"/>
      <c r="F869" s="147"/>
      <c r="G869" s="147"/>
      <c r="H869" s="147"/>
      <c r="I869" s="147"/>
      <c r="J869" s="156"/>
    </row>
    <row r="870" spans="1:10" ht="13.2" hidden="1" x14ac:dyDescent="0.25">
      <c r="A870" s="147"/>
      <c r="B870" s="147"/>
      <c r="C870" s="147"/>
      <c r="D870" s="147"/>
      <c r="E870" s="147"/>
      <c r="F870" s="147"/>
      <c r="G870" s="147"/>
      <c r="H870" s="147"/>
      <c r="I870" s="147"/>
      <c r="J870" s="156"/>
    </row>
    <row r="871" spans="1:10" ht="13.2" hidden="1" x14ac:dyDescent="0.25">
      <c r="A871" s="147"/>
      <c r="B871" s="147"/>
      <c r="C871" s="147"/>
      <c r="D871" s="147"/>
      <c r="E871" s="147"/>
      <c r="F871" s="147"/>
      <c r="G871" s="147"/>
      <c r="H871" s="147"/>
      <c r="I871" s="147"/>
      <c r="J871" s="156"/>
    </row>
    <row r="872" spans="1:10" ht="13.2" hidden="1" x14ac:dyDescent="0.25">
      <c r="A872" s="147"/>
      <c r="B872" s="147"/>
      <c r="C872" s="147"/>
      <c r="D872" s="147"/>
      <c r="E872" s="147"/>
      <c r="F872" s="147"/>
      <c r="G872" s="147"/>
      <c r="H872" s="147"/>
      <c r="I872" s="147"/>
      <c r="J872" s="156"/>
    </row>
    <row r="873" spans="1:10" ht="13.2" hidden="1" x14ac:dyDescent="0.25">
      <c r="A873" s="147"/>
      <c r="B873" s="147"/>
      <c r="C873" s="147"/>
      <c r="D873" s="147"/>
      <c r="E873" s="147"/>
      <c r="F873" s="147"/>
      <c r="G873" s="147"/>
      <c r="H873" s="147"/>
      <c r="I873" s="147"/>
      <c r="J873" s="156"/>
    </row>
    <row r="874" spans="1:10" ht="13.2" hidden="1" x14ac:dyDescent="0.25">
      <c r="A874" s="147"/>
      <c r="B874" s="147"/>
      <c r="C874" s="147"/>
      <c r="D874" s="147"/>
      <c r="E874" s="147"/>
      <c r="F874" s="147"/>
      <c r="G874" s="147"/>
      <c r="H874" s="147"/>
      <c r="I874" s="147"/>
      <c r="J874" s="156"/>
    </row>
    <row r="875" spans="1:10" ht="13.2" hidden="1" x14ac:dyDescent="0.25">
      <c r="A875" s="147"/>
      <c r="B875" s="147"/>
      <c r="C875" s="147"/>
      <c r="D875" s="147"/>
      <c r="E875" s="147"/>
      <c r="F875" s="147"/>
      <c r="G875" s="147"/>
      <c r="H875" s="147"/>
      <c r="I875" s="147"/>
      <c r="J875" s="156"/>
    </row>
    <row r="876" spans="1:10" ht="13.2" hidden="1" x14ac:dyDescent="0.25">
      <c r="A876" s="147"/>
      <c r="B876" s="147"/>
      <c r="C876" s="147"/>
      <c r="D876" s="147"/>
      <c r="E876" s="147"/>
      <c r="F876" s="147"/>
      <c r="G876" s="147"/>
      <c r="H876" s="147"/>
      <c r="I876" s="147"/>
      <c r="J876" s="156"/>
    </row>
    <row r="877" spans="1:10" ht="13.2" hidden="1" x14ac:dyDescent="0.25">
      <c r="A877" s="147"/>
      <c r="B877" s="147"/>
      <c r="C877" s="147"/>
      <c r="D877" s="147"/>
      <c r="E877" s="147"/>
      <c r="F877" s="147"/>
      <c r="G877" s="147"/>
      <c r="H877" s="147"/>
      <c r="I877" s="147"/>
      <c r="J877" s="156"/>
    </row>
    <row r="878" spans="1:10" ht="13.2" hidden="1" x14ac:dyDescent="0.25">
      <c r="A878" s="147"/>
      <c r="B878" s="147"/>
      <c r="C878" s="147"/>
      <c r="D878" s="147"/>
      <c r="E878" s="147"/>
      <c r="F878" s="147"/>
      <c r="G878" s="147"/>
      <c r="H878" s="147"/>
      <c r="I878" s="147"/>
      <c r="J878" s="156"/>
    </row>
    <row r="879" spans="1:10" ht="13.2" hidden="1" x14ac:dyDescent="0.25">
      <c r="A879" s="147"/>
      <c r="B879" s="147"/>
      <c r="C879" s="147"/>
      <c r="D879" s="147"/>
      <c r="E879" s="147"/>
      <c r="F879" s="147"/>
      <c r="G879" s="147"/>
      <c r="H879" s="147"/>
      <c r="I879" s="147"/>
      <c r="J879" s="156"/>
    </row>
    <row r="880" spans="1:10" ht="13.2" hidden="1" x14ac:dyDescent="0.25">
      <c r="A880" s="147"/>
      <c r="B880" s="147"/>
      <c r="C880" s="147"/>
      <c r="D880" s="147"/>
      <c r="E880" s="147"/>
      <c r="F880" s="147"/>
      <c r="G880" s="147"/>
      <c r="H880" s="147"/>
      <c r="I880" s="147"/>
      <c r="J880" s="156"/>
    </row>
    <row r="881" spans="1:10" ht="13.2" hidden="1" x14ac:dyDescent="0.25">
      <c r="A881" s="147"/>
      <c r="B881" s="147"/>
      <c r="C881" s="147"/>
      <c r="D881" s="147"/>
      <c r="E881" s="147"/>
      <c r="F881" s="147"/>
      <c r="G881" s="147"/>
      <c r="H881" s="147"/>
      <c r="I881" s="147"/>
      <c r="J881" s="156"/>
    </row>
    <row r="882" spans="1:10" ht="13.2" hidden="1" x14ac:dyDescent="0.25">
      <c r="A882" s="147"/>
      <c r="B882" s="147"/>
      <c r="C882" s="147"/>
      <c r="D882" s="147"/>
      <c r="E882" s="147"/>
      <c r="F882" s="147"/>
      <c r="G882" s="147"/>
      <c r="H882" s="147"/>
      <c r="I882" s="147"/>
      <c r="J882" s="156"/>
    </row>
    <row r="883" spans="1:10" ht="13.2" hidden="1" x14ac:dyDescent="0.25">
      <c r="A883" s="147"/>
      <c r="B883" s="147"/>
      <c r="C883" s="147"/>
      <c r="D883" s="147"/>
      <c r="E883" s="147"/>
      <c r="F883" s="147"/>
      <c r="G883" s="147"/>
      <c r="H883" s="147"/>
      <c r="I883" s="147"/>
      <c r="J883" s="156"/>
    </row>
    <row r="884" spans="1:10" ht="13.2" hidden="1" x14ac:dyDescent="0.25">
      <c r="A884" s="147"/>
      <c r="B884" s="147"/>
      <c r="C884" s="147"/>
      <c r="D884" s="147"/>
      <c r="E884" s="147"/>
      <c r="F884" s="147"/>
      <c r="G884" s="147"/>
      <c r="H884" s="147"/>
      <c r="I884" s="147"/>
      <c r="J884" s="156"/>
    </row>
    <row r="885" spans="1:10" ht="13.2" hidden="1" x14ac:dyDescent="0.25">
      <c r="A885" s="147"/>
      <c r="B885" s="147"/>
      <c r="C885" s="147"/>
      <c r="D885" s="147"/>
      <c r="E885" s="147"/>
      <c r="F885" s="147"/>
      <c r="G885" s="147"/>
      <c r="H885" s="147"/>
      <c r="I885" s="147"/>
      <c r="J885" s="156"/>
    </row>
    <row r="886" spans="1:10" ht="13.2" hidden="1" x14ac:dyDescent="0.25">
      <c r="A886" s="147"/>
      <c r="B886" s="147"/>
      <c r="C886" s="147"/>
      <c r="D886" s="147"/>
      <c r="E886" s="147"/>
      <c r="F886" s="147"/>
      <c r="G886" s="147"/>
      <c r="H886" s="147"/>
      <c r="I886" s="147"/>
      <c r="J886" s="156"/>
    </row>
    <row r="887" spans="1:10" ht="13.2" hidden="1" x14ac:dyDescent="0.25">
      <c r="A887" s="147"/>
      <c r="B887" s="147"/>
      <c r="C887" s="147"/>
      <c r="D887" s="147"/>
      <c r="E887" s="147"/>
      <c r="F887" s="147"/>
      <c r="G887" s="147"/>
      <c r="H887" s="147"/>
      <c r="I887" s="147"/>
      <c r="J887" s="156"/>
    </row>
    <row r="888" spans="1:10" ht="13.2" hidden="1" x14ac:dyDescent="0.25">
      <c r="A888" s="147"/>
      <c r="B888" s="147"/>
      <c r="C888" s="147"/>
      <c r="D888" s="147"/>
      <c r="E888" s="147"/>
      <c r="F888" s="147"/>
      <c r="G888" s="147"/>
      <c r="H888" s="147"/>
      <c r="I888" s="147"/>
      <c r="J888" s="156"/>
    </row>
    <row r="889" spans="1:10" ht="13.2" hidden="1" x14ac:dyDescent="0.25">
      <c r="A889" s="147"/>
      <c r="B889" s="147"/>
      <c r="C889" s="147"/>
      <c r="D889" s="147"/>
      <c r="E889" s="147"/>
      <c r="F889" s="147"/>
      <c r="G889" s="147"/>
      <c r="H889" s="147"/>
      <c r="I889" s="147"/>
      <c r="J889" s="156"/>
    </row>
    <row r="890" spans="1:10" ht="13.2" hidden="1" x14ac:dyDescent="0.25">
      <c r="A890" s="147"/>
      <c r="B890" s="147"/>
      <c r="C890" s="147"/>
      <c r="D890" s="147"/>
      <c r="E890" s="147"/>
      <c r="F890" s="147"/>
      <c r="G890" s="147"/>
      <c r="H890" s="147"/>
      <c r="I890" s="147"/>
      <c r="J890" s="156"/>
    </row>
    <row r="891" spans="1:10" ht="13.2" hidden="1" x14ac:dyDescent="0.25">
      <c r="A891" s="147"/>
      <c r="B891" s="147"/>
      <c r="C891" s="147"/>
      <c r="D891" s="147"/>
      <c r="E891" s="147"/>
      <c r="F891" s="147"/>
      <c r="G891" s="147"/>
      <c r="H891" s="147"/>
      <c r="I891" s="147"/>
      <c r="J891" s="156"/>
    </row>
    <row r="892" spans="1:10" ht="13.2" hidden="1" x14ac:dyDescent="0.25">
      <c r="A892" s="147"/>
      <c r="B892" s="147"/>
      <c r="C892" s="147"/>
      <c r="D892" s="147"/>
      <c r="E892" s="147"/>
      <c r="F892" s="147"/>
      <c r="G892" s="147"/>
      <c r="H892" s="147"/>
      <c r="I892" s="147"/>
      <c r="J892" s="156"/>
    </row>
    <row r="893" spans="1:10" ht="13.2" hidden="1" x14ac:dyDescent="0.25">
      <c r="A893" s="147"/>
      <c r="B893" s="147"/>
      <c r="C893" s="147"/>
      <c r="D893" s="147"/>
      <c r="E893" s="147"/>
      <c r="F893" s="147"/>
      <c r="G893" s="147"/>
      <c r="H893" s="147"/>
      <c r="I893" s="147"/>
      <c r="J893" s="156"/>
    </row>
    <row r="894" spans="1:10" ht="13.2" hidden="1" x14ac:dyDescent="0.25">
      <c r="A894" s="147"/>
      <c r="B894" s="147"/>
      <c r="C894" s="147"/>
      <c r="D894" s="147"/>
      <c r="E894" s="147"/>
      <c r="F894" s="147"/>
      <c r="G894" s="147"/>
      <c r="H894" s="147"/>
      <c r="I894" s="147"/>
      <c r="J894" s="156"/>
    </row>
    <row r="895" spans="1:10" ht="13.2" hidden="1" x14ac:dyDescent="0.25">
      <c r="A895" s="147"/>
      <c r="B895" s="147"/>
      <c r="C895" s="147"/>
      <c r="D895" s="147"/>
      <c r="E895" s="147"/>
      <c r="F895" s="147"/>
      <c r="G895" s="147"/>
      <c r="H895" s="147"/>
      <c r="I895" s="147"/>
      <c r="J895" s="156"/>
    </row>
    <row r="896" spans="1:10" ht="13.2" hidden="1" x14ac:dyDescent="0.25">
      <c r="A896" s="147"/>
      <c r="B896" s="147"/>
      <c r="C896" s="147"/>
      <c r="D896" s="147"/>
      <c r="E896" s="147"/>
      <c r="F896" s="147"/>
      <c r="G896" s="147"/>
      <c r="H896" s="147"/>
      <c r="I896" s="147"/>
      <c r="J896" s="156"/>
    </row>
    <row r="897" spans="1:10" ht="13.2" hidden="1" x14ac:dyDescent="0.25">
      <c r="A897" s="147"/>
      <c r="B897" s="147"/>
      <c r="C897" s="147"/>
      <c r="D897" s="147"/>
      <c r="E897" s="147"/>
      <c r="F897" s="147"/>
      <c r="G897" s="147"/>
      <c r="H897" s="147"/>
      <c r="I897" s="147"/>
      <c r="J897" s="156"/>
    </row>
    <row r="898" spans="1:10" ht="13.2" hidden="1" x14ac:dyDescent="0.25">
      <c r="A898" s="147"/>
      <c r="B898" s="147"/>
      <c r="C898" s="147"/>
      <c r="D898" s="147"/>
      <c r="E898" s="147"/>
      <c r="F898" s="147"/>
      <c r="G898" s="147"/>
      <c r="H898" s="147"/>
      <c r="I898" s="147"/>
      <c r="J898" s="156"/>
    </row>
    <row r="899" spans="1:10" ht="13.2" hidden="1" x14ac:dyDescent="0.25">
      <c r="A899" s="147"/>
      <c r="B899" s="147"/>
      <c r="C899" s="147"/>
      <c r="D899" s="147"/>
      <c r="E899" s="147"/>
      <c r="F899" s="147"/>
      <c r="G899" s="147"/>
      <c r="H899" s="147"/>
      <c r="I899" s="147"/>
      <c r="J899" s="156"/>
    </row>
    <row r="900" spans="1:10" ht="13.2" hidden="1" x14ac:dyDescent="0.25">
      <c r="A900" s="147"/>
      <c r="B900" s="147"/>
      <c r="C900" s="147"/>
      <c r="D900" s="147"/>
      <c r="E900" s="147"/>
      <c r="F900" s="147"/>
      <c r="G900" s="147"/>
      <c r="H900" s="147"/>
      <c r="I900" s="147"/>
      <c r="J900" s="156"/>
    </row>
    <row r="901" spans="1:10" ht="13.2" hidden="1" x14ac:dyDescent="0.25">
      <c r="A901" s="147"/>
      <c r="B901" s="147"/>
      <c r="C901" s="147"/>
      <c r="D901" s="147"/>
      <c r="E901" s="147"/>
      <c r="F901" s="147"/>
      <c r="G901" s="147"/>
      <c r="H901" s="147"/>
      <c r="I901" s="147"/>
      <c r="J901" s="156"/>
    </row>
    <row r="902" spans="1:10" ht="13.2" hidden="1" x14ac:dyDescent="0.25">
      <c r="A902" s="147"/>
      <c r="B902" s="147"/>
      <c r="C902" s="147"/>
      <c r="D902" s="147"/>
      <c r="E902" s="147"/>
      <c r="F902" s="147"/>
      <c r="G902" s="147"/>
      <c r="H902" s="147"/>
      <c r="I902" s="147"/>
      <c r="J902" s="156"/>
    </row>
    <row r="903" spans="1:10" ht="13.2" hidden="1" x14ac:dyDescent="0.25">
      <c r="A903" s="147"/>
      <c r="B903" s="147"/>
      <c r="C903" s="147"/>
      <c r="D903" s="147"/>
      <c r="E903" s="147"/>
      <c r="F903" s="147"/>
      <c r="G903" s="147"/>
      <c r="H903" s="147"/>
      <c r="I903" s="147"/>
      <c r="J903" s="156"/>
    </row>
    <row r="904" spans="1:10" ht="13.2" hidden="1" x14ac:dyDescent="0.25">
      <c r="A904" s="147"/>
      <c r="B904" s="147"/>
      <c r="C904" s="147"/>
      <c r="D904" s="147"/>
      <c r="E904" s="147"/>
      <c r="F904" s="147"/>
      <c r="G904" s="147"/>
      <c r="H904" s="147"/>
      <c r="I904" s="147"/>
      <c r="J904" s="156"/>
    </row>
    <row r="905" spans="1:10" ht="13.2" hidden="1" x14ac:dyDescent="0.25">
      <c r="A905" s="147"/>
      <c r="B905" s="147"/>
      <c r="C905" s="147"/>
      <c r="D905" s="147"/>
      <c r="E905" s="147"/>
      <c r="F905" s="147"/>
      <c r="G905" s="147"/>
      <c r="H905" s="147"/>
      <c r="I905" s="147"/>
      <c r="J905" s="156"/>
    </row>
    <row r="906" spans="1:10" ht="13.2" hidden="1" x14ac:dyDescent="0.25">
      <c r="A906" s="147"/>
      <c r="B906" s="147"/>
      <c r="C906" s="147"/>
      <c r="D906" s="147"/>
      <c r="E906" s="147"/>
      <c r="F906" s="147"/>
      <c r="G906" s="147"/>
      <c r="H906" s="147"/>
      <c r="I906" s="147"/>
      <c r="J906" s="156"/>
    </row>
    <row r="907" spans="1:10" ht="13.2" hidden="1" x14ac:dyDescent="0.25">
      <c r="A907" s="147"/>
      <c r="B907" s="147"/>
      <c r="C907" s="147"/>
      <c r="D907" s="147"/>
      <c r="E907" s="147"/>
      <c r="F907" s="147"/>
      <c r="G907" s="147"/>
      <c r="H907" s="147"/>
      <c r="I907" s="147"/>
      <c r="J907" s="156"/>
    </row>
    <row r="908" spans="1:10" ht="13.2" hidden="1" x14ac:dyDescent="0.25">
      <c r="A908" s="147"/>
      <c r="B908" s="147"/>
      <c r="C908" s="147"/>
      <c r="D908" s="147"/>
      <c r="E908" s="147"/>
      <c r="F908" s="147"/>
      <c r="G908" s="147"/>
      <c r="H908" s="147"/>
      <c r="I908" s="147"/>
      <c r="J908" s="156"/>
    </row>
    <row r="909" spans="1:10" ht="13.2" hidden="1" x14ac:dyDescent="0.25">
      <c r="A909" s="147"/>
      <c r="B909" s="147"/>
      <c r="C909" s="147"/>
      <c r="D909" s="147"/>
      <c r="E909" s="147"/>
      <c r="F909" s="147"/>
      <c r="G909" s="147"/>
      <c r="H909" s="147"/>
      <c r="I909" s="147"/>
      <c r="J909" s="156"/>
    </row>
    <row r="910" spans="1:10" ht="13.2" hidden="1" x14ac:dyDescent="0.25">
      <c r="A910" s="147"/>
      <c r="B910" s="147"/>
      <c r="C910" s="147"/>
      <c r="D910" s="147"/>
      <c r="E910" s="147"/>
      <c r="F910" s="147"/>
      <c r="G910" s="147"/>
      <c r="H910" s="147"/>
      <c r="I910" s="147"/>
      <c r="J910" s="156"/>
    </row>
    <row r="911" spans="1:10" ht="13.2" hidden="1" x14ac:dyDescent="0.25">
      <c r="A911" s="147"/>
      <c r="B911" s="147"/>
      <c r="C911" s="147"/>
      <c r="D911" s="147"/>
      <c r="E911" s="147"/>
      <c r="F911" s="147"/>
      <c r="G911" s="147"/>
      <c r="H911" s="147"/>
      <c r="I911" s="147"/>
      <c r="J911" s="156"/>
    </row>
    <row r="912" spans="1:10" ht="13.2" hidden="1" x14ac:dyDescent="0.25">
      <c r="A912" s="147"/>
      <c r="B912" s="147"/>
      <c r="C912" s="147"/>
      <c r="D912" s="147"/>
      <c r="E912" s="147"/>
      <c r="F912" s="147"/>
      <c r="G912" s="147"/>
      <c r="H912" s="147"/>
      <c r="I912" s="147"/>
      <c r="J912" s="156"/>
    </row>
    <row r="913" spans="1:10" ht="13.2" hidden="1" x14ac:dyDescent="0.25">
      <c r="A913" s="147"/>
      <c r="B913" s="147"/>
      <c r="C913" s="147"/>
      <c r="D913" s="147"/>
      <c r="E913" s="147"/>
      <c r="F913" s="147"/>
      <c r="G913" s="147"/>
      <c r="H913" s="147"/>
      <c r="I913" s="147"/>
      <c r="J913" s="156"/>
    </row>
    <row r="914" spans="1:10" ht="13.2" hidden="1" x14ac:dyDescent="0.25">
      <c r="A914" s="147"/>
      <c r="B914" s="147"/>
      <c r="C914" s="147"/>
      <c r="D914" s="147"/>
      <c r="E914" s="147"/>
      <c r="F914" s="147"/>
      <c r="G914" s="147"/>
      <c r="H914" s="147"/>
      <c r="I914" s="147"/>
      <c r="J914" s="156"/>
    </row>
    <row r="915" spans="1:10" ht="13.2" hidden="1" x14ac:dyDescent="0.25">
      <c r="A915" s="147"/>
      <c r="B915" s="147"/>
      <c r="C915" s="147"/>
      <c r="D915" s="147"/>
      <c r="E915" s="147"/>
      <c r="F915" s="147"/>
      <c r="G915" s="147"/>
      <c r="H915" s="147"/>
      <c r="I915" s="147"/>
      <c r="J915" s="156"/>
    </row>
    <row r="916" spans="1:10" ht="13.2" hidden="1" x14ac:dyDescent="0.25">
      <c r="A916" s="147"/>
      <c r="B916" s="147"/>
      <c r="C916" s="147"/>
      <c r="D916" s="147"/>
      <c r="E916" s="147"/>
      <c r="F916" s="147"/>
      <c r="G916" s="147"/>
      <c r="H916" s="147"/>
      <c r="I916" s="147"/>
      <c r="J916" s="156"/>
    </row>
    <row r="917" spans="1:10" ht="13.2" hidden="1" x14ac:dyDescent="0.25">
      <c r="A917" s="147"/>
      <c r="B917" s="147"/>
      <c r="C917" s="147"/>
      <c r="D917" s="147"/>
      <c r="E917" s="147"/>
      <c r="F917" s="147"/>
      <c r="G917" s="147"/>
      <c r="H917" s="147"/>
      <c r="I917" s="147"/>
      <c r="J917" s="156"/>
    </row>
    <row r="918" spans="1:10" ht="13.2" hidden="1" x14ac:dyDescent="0.25">
      <c r="A918" s="147"/>
      <c r="B918" s="147"/>
      <c r="C918" s="147"/>
      <c r="D918" s="147"/>
      <c r="E918" s="147"/>
      <c r="F918" s="147"/>
      <c r="G918" s="147"/>
      <c r="H918" s="147"/>
      <c r="I918" s="147"/>
      <c r="J918" s="156"/>
    </row>
    <row r="919" spans="1:10" ht="13.2" hidden="1" x14ac:dyDescent="0.25">
      <c r="A919" s="147"/>
      <c r="B919" s="147"/>
      <c r="C919" s="147"/>
      <c r="D919" s="147"/>
      <c r="E919" s="147"/>
      <c r="F919" s="147"/>
      <c r="G919" s="147"/>
      <c r="H919" s="147"/>
      <c r="I919" s="147"/>
      <c r="J919" s="156"/>
    </row>
    <row r="920" spans="1:10" ht="13.2" hidden="1" x14ac:dyDescent="0.25">
      <c r="A920" s="147"/>
      <c r="B920" s="147"/>
      <c r="C920" s="147"/>
      <c r="D920" s="147"/>
      <c r="E920" s="147"/>
      <c r="F920" s="147"/>
      <c r="G920" s="147"/>
      <c r="H920" s="147"/>
      <c r="I920" s="147"/>
      <c r="J920" s="156"/>
    </row>
    <row r="921" spans="1:10" ht="13.2" hidden="1" x14ac:dyDescent="0.25">
      <c r="A921" s="147"/>
      <c r="B921" s="147"/>
      <c r="C921" s="147"/>
      <c r="D921" s="147"/>
      <c r="E921" s="147"/>
      <c r="F921" s="147"/>
      <c r="G921" s="147"/>
      <c r="H921" s="147"/>
      <c r="I921" s="147"/>
      <c r="J921" s="156"/>
    </row>
    <row r="922" spans="1:10" ht="13.2" hidden="1" x14ac:dyDescent="0.25">
      <c r="A922" s="147"/>
      <c r="B922" s="147"/>
      <c r="C922" s="147"/>
      <c r="D922" s="147"/>
      <c r="E922" s="147"/>
      <c r="F922" s="147"/>
      <c r="G922" s="147"/>
      <c r="H922" s="147"/>
      <c r="I922" s="147"/>
      <c r="J922" s="156"/>
    </row>
    <row r="923" spans="1:10" ht="13.2" hidden="1" x14ac:dyDescent="0.25">
      <c r="A923" s="147"/>
      <c r="B923" s="147"/>
      <c r="C923" s="147"/>
      <c r="D923" s="147"/>
      <c r="E923" s="147"/>
      <c r="F923" s="147"/>
      <c r="G923" s="147"/>
      <c r="H923" s="147"/>
      <c r="I923" s="147"/>
      <c r="J923" s="156"/>
    </row>
    <row r="924" spans="1:10" ht="13.2" hidden="1" x14ac:dyDescent="0.25">
      <c r="A924" s="147"/>
      <c r="B924" s="147"/>
      <c r="C924" s="147"/>
      <c r="D924" s="147"/>
      <c r="E924" s="147"/>
      <c r="F924" s="147"/>
      <c r="G924" s="147"/>
      <c r="H924" s="147"/>
      <c r="I924" s="147"/>
      <c r="J924" s="156"/>
    </row>
    <row r="925" spans="1:10" ht="13.2" hidden="1" x14ac:dyDescent="0.25">
      <c r="A925" s="147"/>
      <c r="B925" s="147"/>
      <c r="C925" s="147"/>
      <c r="D925" s="147"/>
      <c r="E925" s="147"/>
      <c r="F925" s="147"/>
      <c r="G925" s="147"/>
      <c r="H925" s="147"/>
      <c r="I925" s="147"/>
      <c r="J925" s="156"/>
    </row>
    <row r="926" spans="1:10" ht="13.2" hidden="1" x14ac:dyDescent="0.25">
      <c r="A926" s="147"/>
      <c r="B926" s="147"/>
      <c r="C926" s="147"/>
      <c r="D926" s="147"/>
      <c r="E926" s="147"/>
      <c r="F926" s="147"/>
      <c r="G926" s="147"/>
      <c r="H926" s="147"/>
      <c r="I926" s="147"/>
      <c r="J926" s="156"/>
    </row>
    <row r="927" spans="1:10" ht="13.2" hidden="1" x14ac:dyDescent="0.25">
      <c r="A927" s="147"/>
      <c r="B927" s="147"/>
      <c r="C927" s="147"/>
      <c r="D927" s="147"/>
      <c r="E927" s="147"/>
      <c r="F927" s="147"/>
      <c r="G927" s="147"/>
      <c r="H927" s="147"/>
      <c r="I927" s="147"/>
      <c r="J927" s="156"/>
    </row>
    <row r="928" spans="1:10" ht="13.2" hidden="1" x14ac:dyDescent="0.25">
      <c r="A928" s="147"/>
      <c r="B928" s="147"/>
      <c r="C928" s="147"/>
      <c r="D928" s="147"/>
      <c r="E928" s="147"/>
      <c r="F928" s="147"/>
      <c r="G928" s="147"/>
      <c r="H928" s="147"/>
      <c r="I928" s="147"/>
      <c r="J928" s="156"/>
    </row>
    <row r="929" spans="1:10" ht="13.2" hidden="1" x14ac:dyDescent="0.25">
      <c r="A929" s="147"/>
      <c r="B929" s="147"/>
      <c r="C929" s="147"/>
      <c r="D929" s="147"/>
      <c r="E929" s="147"/>
      <c r="F929" s="147"/>
      <c r="G929" s="147"/>
      <c r="H929" s="147"/>
      <c r="I929" s="147"/>
      <c r="J929" s="156"/>
    </row>
    <row r="930" spans="1:10" ht="13.2" hidden="1" x14ac:dyDescent="0.25">
      <c r="A930" s="147"/>
      <c r="B930" s="147"/>
      <c r="C930" s="147"/>
      <c r="D930" s="147"/>
      <c r="E930" s="147"/>
      <c r="F930" s="147"/>
      <c r="G930" s="147"/>
      <c r="H930" s="147"/>
      <c r="I930" s="147"/>
      <c r="J930" s="156"/>
    </row>
    <row r="931" spans="1:10" ht="13.2" hidden="1" x14ac:dyDescent="0.25">
      <c r="A931" s="147"/>
      <c r="B931" s="147"/>
      <c r="C931" s="147"/>
      <c r="D931" s="147"/>
      <c r="E931" s="147"/>
      <c r="F931" s="147"/>
      <c r="G931" s="147"/>
      <c r="H931" s="147"/>
      <c r="I931" s="147"/>
      <c r="J931" s="156"/>
    </row>
    <row r="932" spans="1:10" ht="13.2" hidden="1" x14ac:dyDescent="0.25">
      <c r="A932" s="147"/>
      <c r="B932" s="147"/>
      <c r="C932" s="147"/>
      <c r="D932" s="147"/>
      <c r="E932" s="147"/>
      <c r="F932" s="147"/>
      <c r="G932" s="147"/>
      <c r="H932" s="147"/>
      <c r="I932" s="147"/>
      <c r="J932" s="156"/>
    </row>
    <row r="933" spans="1:10" ht="13.2" hidden="1" x14ac:dyDescent="0.25">
      <c r="A933" s="147"/>
      <c r="B933" s="147"/>
      <c r="C933" s="147"/>
      <c r="D933" s="147"/>
      <c r="E933" s="147"/>
      <c r="F933" s="147"/>
      <c r="G933" s="147"/>
      <c r="H933" s="147"/>
      <c r="I933" s="147"/>
      <c r="J933" s="156"/>
    </row>
    <row r="934" spans="1:10" ht="13.2" hidden="1" x14ac:dyDescent="0.25">
      <c r="A934" s="147"/>
      <c r="B934" s="147"/>
      <c r="C934" s="147"/>
      <c r="D934" s="147"/>
      <c r="E934" s="147"/>
      <c r="F934" s="147"/>
      <c r="G934" s="147"/>
      <c r="H934" s="147"/>
      <c r="I934" s="147"/>
      <c r="J934" s="156"/>
    </row>
    <row r="935" spans="1:10" ht="13.2" hidden="1" x14ac:dyDescent="0.25">
      <c r="A935" s="147"/>
      <c r="B935" s="147"/>
      <c r="C935" s="147"/>
      <c r="D935" s="147"/>
      <c r="E935" s="147"/>
      <c r="F935" s="147"/>
      <c r="G935" s="147"/>
      <c r="H935" s="147"/>
      <c r="I935" s="147"/>
      <c r="J935" s="156"/>
    </row>
    <row r="936" spans="1:10" ht="13.2" hidden="1" x14ac:dyDescent="0.25">
      <c r="A936" s="147"/>
      <c r="B936" s="147"/>
      <c r="C936" s="147"/>
      <c r="D936" s="147"/>
      <c r="E936" s="147"/>
      <c r="F936" s="147"/>
      <c r="G936" s="147"/>
      <c r="H936" s="147"/>
      <c r="I936" s="147"/>
      <c r="J936" s="156"/>
    </row>
    <row r="937" spans="1:10" ht="13.2" hidden="1" x14ac:dyDescent="0.25">
      <c r="A937" s="147"/>
      <c r="B937" s="147"/>
      <c r="C937" s="147"/>
      <c r="D937" s="147"/>
      <c r="E937" s="147"/>
      <c r="F937" s="147"/>
      <c r="G937" s="147"/>
      <c r="H937" s="147"/>
      <c r="I937" s="147"/>
      <c r="J937" s="156"/>
    </row>
    <row r="938" spans="1:10" ht="13.2" hidden="1" x14ac:dyDescent="0.25">
      <c r="A938" s="147"/>
      <c r="B938" s="147"/>
      <c r="C938" s="147"/>
      <c r="D938" s="147"/>
      <c r="E938" s="147"/>
      <c r="F938" s="147"/>
      <c r="G938" s="147"/>
      <c r="H938" s="147"/>
      <c r="I938" s="147"/>
      <c r="J938" s="156"/>
    </row>
    <row r="939" spans="1:10" ht="13.2" hidden="1" x14ac:dyDescent="0.25">
      <c r="A939" s="147"/>
      <c r="B939" s="147"/>
      <c r="C939" s="147"/>
      <c r="D939" s="147"/>
      <c r="E939" s="147"/>
      <c r="F939" s="147"/>
      <c r="G939" s="147"/>
      <c r="H939" s="147"/>
      <c r="I939" s="147"/>
      <c r="J939" s="156"/>
    </row>
    <row r="940" spans="1:10" ht="13.2" hidden="1" x14ac:dyDescent="0.25">
      <c r="A940" s="147"/>
      <c r="B940" s="147"/>
      <c r="C940" s="147"/>
      <c r="D940" s="147"/>
      <c r="E940" s="147"/>
      <c r="F940" s="147"/>
      <c r="G940" s="147"/>
      <c r="H940" s="147"/>
      <c r="I940" s="147"/>
      <c r="J940" s="156"/>
    </row>
    <row r="941" spans="1:10" ht="13.2" hidden="1" x14ac:dyDescent="0.25">
      <c r="A941" s="147"/>
      <c r="B941" s="147"/>
      <c r="C941" s="147"/>
      <c r="D941" s="147"/>
      <c r="E941" s="147"/>
      <c r="F941" s="147"/>
      <c r="G941" s="147"/>
      <c r="H941" s="147"/>
      <c r="I941" s="147"/>
      <c r="J941" s="156"/>
    </row>
    <row r="942" spans="1:10" ht="13.2" hidden="1" x14ac:dyDescent="0.25">
      <c r="A942" s="147"/>
      <c r="B942" s="147"/>
      <c r="C942" s="147"/>
      <c r="D942" s="147"/>
      <c r="E942" s="147"/>
      <c r="F942" s="147"/>
      <c r="G942" s="147"/>
      <c r="H942" s="147"/>
      <c r="I942" s="147"/>
      <c r="J942" s="156"/>
    </row>
    <row r="943" spans="1:10" ht="15.75" hidden="1" customHeight="1" x14ac:dyDescent="0.25">
      <c r="A943" s="147"/>
      <c r="B943" s="147"/>
      <c r="C943" s="147"/>
      <c r="D943" s="147"/>
      <c r="E943" s="147"/>
      <c r="F943" s="147"/>
      <c r="G943" s="147"/>
      <c r="H943" s="147"/>
      <c r="I943" s="147"/>
      <c r="J943" s="156"/>
    </row>
    <row r="944" spans="1:10" ht="15.75" hidden="1" customHeight="1" x14ac:dyDescent="0.25">
      <c r="A944" s="147"/>
      <c r="B944" s="147"/>
      <c r="C944" s="147"/>
      <c r="D944" s="147"/>
      <c r="E944" s="147"/>
      <c r="F944" s="147"/>
      <c r="G944" s="147"/>
      <c r="H944" s="147"/>
      <c r="I944" s="147"/>
      <c r="J944" s="156"/>
    </row>
    <row r="945" spans="1:10" ht="15.75" hidden="1" customHeight="1" x14ac:dyDescent="0.25">
      <c r="A945" s="147"/>
      <c r="B945" s="147"/>
      <c r="C945" s="147"/>
      <c r="D945" s="147"/>
      <c r="E945" s="147"/>
      <c r="F945" s="147"/>
      <c r="G945" s="147"/>
      <c r="H945" s="147"/>
      <c r="I945" s="147"/>
      <c r="J945" s="156"/>
    </row>
    <row r="946" spans="1:10" ht="15.75" hidden="1" customHeight="1" x14ac:dyDescent="0.25">
      <c r="A946" s="147"/>
      <c r="B946" s="147"/>
      <c r="C946" s="147"/>
      <c r="D946" s="147"/>
      <c r="E946" s="147"/>
      <c r="F946" s="147"/>
      <c r="G946" s="147"/>
      <c r="H946" s="147"/>
      <c r="I946" s="147"/>
      <c r="J946" s="156"/>
    </row>
    <row r="947" spans="1:10" ht="15.75" hidden="1" customHeight="1" x14ac:dyDescent="0.25">
      <c r="A947" s="147"/>
      <c r="B947" s="147"/>
      <c r="C947" s="147"/>
      <c r="D947" s="147"/>
      <c r="E947" s="147"/>
      <c r="F947" s="147"/>
      <c r="G947" s="147"/>
      <c r="H947" s="147"/>
      <c r="I947" s="147"/>
      <c r="J947" s="156"/>
    </row>
    <row r="948" spans="1:10" ht="15.75" hidden="1" customHeight="1" x14ac:dyDescent="0.25">
      <c r="A948" s="147"/>
      <c r="B948" s="147"/>
      <c r="C948" s="147"/>
      <c r="D948" s="147"/>
      <c r="E948" s="147"/>
      <c r="F948" s="147"/>
      <c r="G948" s="147"/>
      <c r="H948" s="147"/>
      <c r="I948" s="147"/>
      <c r="J948" s="156"/>
    </row>
    <row r="949" spans="1:10" ht="15.75" hidden="1" customHeight="1" x14ac:dyDescent="0.25">
      <c r="A949" s="147"/>
      <c r="B949" s="147"/>
      <c r="C949" s="147"/>
      <c r="D949" s="147"/>
      <c r="E949" s="147"/>
      <c r="F949" s="147"/>
      <c r="G949" s="147"/>
      <c r="H949" s="147"/>
      <c r="I949" s="147"/>
      <c r="J949" s="156"/>
    </row>
    <row r="950" spans="1:10" ht="15.75" hidden="1" customHeight="1" x14ac:dyDescent="0.25">
      <c r="A950" s="147"/>
      <c r="B950" s="147"/>
      <c r="C950" s="147"/>
      <c r="D950" s="147"/>
      <c r="E950" s="147"/>
      <c r="F950" s="147"/>
      <c r="G950" s="147"/>
      <c r="H950" s="147"/>
      <c r="I950" s="147"/>
      <c r="J950" s="156"/>
    </row>
    <row r="951" spans="1:10" ht="15.75" hidden="1" customHeight="1" x14ac:dyDescent="0.25">
      <c r="A951" s="147"/>
      <c r="B951" s="147"/>
      <c r="C951" s="147"/>
      <c r="D951" s="147"/>
      <c r="E951" s="147"/>
      <c r="F951" s="147"/>
      <c r="G951" s="147"/>
      <c r="H951" s="147"/>
      <c r="I951" s="147"/>
      <c r="J951" s="156"/>
    </row>
    <row r="952" spans="1:10" ht="15.75" hidden="1" customHeight="1" x14ac:dyDescent="0.25">
      <c r="A952" s="147"/>
      <c r="B952" s="147"/>
      <c r="C952" s="147"/>
      <c r="D952" s="147"/>
      <c r="E952" s="147"/>
      <c r="F952" s="147"/>
      <c r="G952" s="147"/>
      <c r="H952" s="147"/>
      <c r="I952" s="147"/>
      <c r="J952" s="156"/>
    </row>
    <row r="953" spans="1:10" ht="15.75" hidden="1" customHeight="1" x14ac:dyDescent="0.25">
      <c r="A953" s="147"/>
      <c r="B953" s="147"/>
      <c r="C953" s="147"/>
      <c r="D953" s="147"/>
      <c r="E953" s="147"/>
      <c r="F953" s="147"/>
      <c r="G953" s="147"/>
      <c r="H953" s="147"/>
      <c r="I953" s="147"/>
      <c r="J953" s="156"/>
    </row>
    <row r="954" spans="1:10" ht="15.75" hidden="1" customHeight="1" x14ac:dyDescent="0.25">
      <c r="A954" s="147"/>
      <c r="B954" s="147"/>
      <c r="C954" s="147"/>
      <c r="D954" s="147"/>
      <c r="E954" s="147"/>
      <c r="F954" s="147"/>
      <c r="G954" s="147"/>
      <c r="H954" s="147"/>
      <c r="I954" s="147"/>
      <c r="J954" s="156"/>
    </row>
    <row r="955" spans="1:10" ht="15.75" hidden="1" customHeight="1" x14ac:dyDescent="0.25">
      <c r="A955" s="147"/>
      <c r="B955" s="147"/>
      <c r="C955" s="147"/>
      <c r="D955" s="147"/>
      <c r="E955" s="147"/>
      <c r="F955" s="147"/>
      <c r="G955" s="147"/>
      <c r="H955" s="147"/>
      <c r="I955" s="147"/>
      <c r="J955" s="156"/>
    </row>
    <row r="956" spans="1:10" ht="15.75" hidden="1" customHeight="1" x14ac:dyDescent="0.25">
      <c r="A956" s="147"/>
      <c r="B956" s="147"/>
      <c r="C956" s="147"/>
      <c r="D956" s="147"/>
      <c r="E956" s="147"/>
      <c r="F956" s="147"/>
      <c r="G956" s="147"/>
      <c r="H956" s="147"/>
      <c r="I956" s="147"/>
      <c r="J956" s="156"/>
    </row>
    <row r="957" spans="1:10" ht="15.75" hidden="1" customHeight="1" x14ac:dyDescent="0.25">
      <c r="A957" s="147"/>
      <c r="B957" s="147"/>
      <c r="C957" s="147"/>
      <c r="D957" s="147"/>
      <c r="E957" s="147"/>
      <c r="F957" s="147"/>
      <c r="G957" s="147"/>
      <c r="H957" s="147"/>
      <c r="I957" s="147"/>
      <c r="J957" s="156"/>
    </row>
    <row r="958" spans="1:10" ht="15.75" hidden="1" customHeight="1" x14ac:dyDescent="0.25">
      <c r="A958" s="147"/>
      <c r="B958" s="147"/>
      <c r="C958" s="147"/>
      <c r="D958" s="147"/>
      <c r="E958" s="147"/>
      <c r="F958" s="147"/>
      <c r="G958" s="147"/>
      <c r="H958" s="147"/>
      <c r="I958" s="147"/>
      <c r="J958" s="156"/>
    </row>
    <row r="959" spans="1:10" ht="15.75" hidden="1" customHeight="1" x14ac:dyDescent="0.25">
      <c r="A959" s="147"/>
      <c r="B959" s="147"/>
      <c r="C959" s="147"/>
      <c r="D959" s="147"/>
      <c r="E959" s="147"/>
      <c r="F959" s="147"/>
      <c r="G959" s="147"/>
      <c r="H959" s="147"/>
      <c r="I959" s="147"/>
      <c r="J959" s="156"/>
    </row>
    <row r="960" spans="1:10" ht="15.75" hidden="1" customHeight="1" x14ac:dyDescent="0.25">
      <c r="A960" s="147"/>
      <c r="B960" s="147"/>
      <c r="C960" s="147"/>
      <c r="D960" s="147"/>
      <c r="E960" s="147"/>
      <c r="F960" s="147"/>
      <c r="G960" s="147"/>
      <c r="H960" s="147"/>
      <c r="I960" s="147"/>
      <c r="J960" s="156"/>
    </row>
    <row r="961" spans="1:10" ht="15.75" hidden="1" customHeight="1" x14ac:dyDescent="0.25">
      <c r="A961" s="147"/>
      <c r="B961" s="147"/>
      <c r="C961" s="147"/>
      <c r="D961" s="147"/>
      <c r="E961" s="147"/>
      <c r="F961" s="147"/>
      <c r="G961" s="147"/>
      <c r="H961" s="147"/>
      <c r="I961" s="147"/>
      <c r="J961" s="156"/>
    </row>
    <row r="962" spans="1:10" ht="15.75" hidden="1" customHeight="1" x14ac:dyDescent="0.25">
      <c r="A962" s="147"/>
      <c r="B962" s="147"/>
      <c r="C962" s="147"/>
      <c r="D962" s="147"/>
      <c r="E962" s="147"/>
      <c r="F962" s="147"/>
      <c r="G962" s="147"/>
      <c r="H962" s="147"/>
      <c r="I962" s="147"/>
      <c r="J962" s="156"/>
    </row>
    <row r="963" spans="1:10" ht="15.75" hidden="1" customHeight="1" x14ac:dyDescent="0.25">
      <c r="A963" s="147"/>
      <c r="B963" s="147"/>
      <c r="C963" s="147"/>
      <c r="D963" s="147"/>
      <c r="E963" s="147"/>
      <c r="F963" s="147"/>
      <c r="G963" s="147"/>
      <c r="H963" s="147"/>
      <c r="I963" s="147"/>
      <c r="J963" s="156"/>
    </row>
    <row r="964" spans="1:10" ht="15.75" hidden="1" customHeight="1" x14ac:dyDescent="0.25">
      <c r="A964" s="147"/>
      <c r="B964" s="147"/>
      <c r="C964" s="147"/>
      <c r="D964" s="147"/>
      <c r="E964" s="147"/>
      <c r="F964" s="147"/>
      <c r="G964" s="147"/>
      <c r="H964" s="147"/>
      <c r="I964" s="147"/>
      <c r="J964" s="156"/>
    </row>
    <row r="965" spans="1:10" ht="15.75" hidden="1" customHeight="1" x14ac:dyDescent="0.25">
      <c r="A965" s="147"/>
      <c r="B965" s="147"/>
      <c r="C965" s="147"/>
      <c r="D965" s="147"/>
      <c r="E965" s="147"/>
      <c r="F965" s="147"/>
      <c r="G965" s="147"/>
      <c r="H965" s="147"/>
      <c r="I965" s="147"/>
      <c r="J965" s="156"/>
    </row>
    <row r="966" spans="1:10" ht="15.75" hidden="1" customHeight="1" x14ac:dyDescent="0.25">
      <c r="A966" s="147"/>
      <c r="B966" s="147"/>
      <c r="C966" s="147"/>
      <c r="D966" s="147"/>
      <c r="E966" s="147"/>
      <c r="F966" s="147"/>
      <c r="G966" s="147"/>
      <c r="H966" s="147"/>
      <c r="I966" s="147"/>
      <c r="J966" s="156"/>
    </row>
    <row r="967" spans="1:10" ht="15.75" hidden="1" customHeight="1" x14ac:dyDescent="0.25">
      <c r="A967" s="147"/>
      <c r="B967" s="147"/>
      <c r="C967" s="147"/>
      <c r="D967" s="147"/>
      <c r="E967" s="147"/>
      <c r="F967" s="147"/>
      <c r="G967" s="147"/>
      <c r="H967" s="147"/>
      <c r="I967" s="147"/>
      <c r="J967" s="156"/>
    </row>
    <row r="968" spans="1:10" ht="15.75" hidden="1" customHeight="1" x14ac:dyDescent="0.25">
      <c r="A968" s="147"/>
      <c r="B968" s="147"/>
      <c r="C968" s="147"/>
      <c r="D968" s="147"/>
      <c r="E968" s="147"/>
      <c r="F968" s="147"/>
      <c r="G968" s="147"/>
      <c r="H968" s="147"/>
      <c r="I968" s="147"/>
      <c r="J968" s="156"/>
    </row>
    <row r="969" spans="1:10" ht="15.75" hidden="1" customHeight="1" x14ac:dyDescent="0.25">
      <c r="A969" s="147"/>
      <c r="B969" s="147"/>
      <c r="C969" s="147"/>
      <c r="D969" s="147"/>
      <c r="E969" s="147"/>
      <c r="F969" s="147"/>
      <c r="G969" s="147"/>
      <c r="H969" s="147"/>
      <c r="I969" s="147"/>
      <c r="J969" s="156"/>
    </row>
    <row r="970" spans="1:10" ht="15.75" hidden="1" customHeight="1" x14ac:dyDescent="0.25">
      <c r="A970" s="147"/>
      <c r="B970" s="147"/>
      <c r="C970" s="147"/>
      <c r="D970" s="147"/>
      <c r="E970" s="147"/>
      <c r="F970" s="147"/>
      <c r="G970" s="147"/>
      <c r="H970" s="147"/>
      <c r="I970" s="147"/>
      <c r="J970" s="156"/>
    </row>
    <row r="971" spans="1:10" ht="15.75" hidden="1" customHeight="1" x14ac:dyDescent="0.25">
      <c r="A971" s="147"/>
      <c r="B971" s="147"/>
      <c r="C971" s="147"/>
      <c r="D971" s="147"/>
      <c r="E971" s="147"/>
      <c r="F971" s="147"/>
      <c r="G971" s="147"/>
      <c r="H971" s="147"/>
      <c r="I971" s="147"/>
      <c r="J971" s="156"/>
    </row>
    <row r="972" spans="1:10" ht="15.75" hidden="1" customHeight="1" x14ac:dyDescent="0.25">
      <c r="A972" s="147"/>
      <c r="B972" s="147"/>
      <c r="C972" s="147"/>
      <c r="D972" s="147"/>
      <c r="E972" s="147"/>
      <c r="F972" s="147"/>
      <c r="G972" s="147"/>
      <c r="H972" s="147"/>
      <c r="I972" s="147"/>
      <c r="J972" s="156"/>
    </row>
    <row r="973" spans="1:10" ht="15.75" hidden="1" customHeight="1" x14ac:dyDescent="0.25">
      <c r="A973" s="147"/>
      <c r="B973" s="147"/>
      <c r="C973" s="147"/>
      <c r="D973" s="147"/>
      <c r="E973" s="147"/>
      <c r="F973" s="147"/>
      <c r="G973" s="147"/>
      <c r="H973" s="147"/>
      <c r="I973" s="147"/>
      <c r="J973" s="156"/>
    </row>
    <row r="974" spans="1:10" ht="15.75" hidden="1" customHeight="1" x14ac:dyDescent="0.25">
      <c r="A974" s="147"/>
      <c r="B974" s="147"/>
      <c r="C974" s="147"/>
      <c r="D974" s="147"/>
      <c r="E974" s="147"/>
      <c r="F974" s="147"/>
      <c r="G974" s="147"/>
      <c r="H974" s="147"/>
      <c r="I974" s="147"/>
      <c r="J974" s="156"/>
    </row>
    <row r="975" spans="1:10" ht="15.75" hidden="1" customHeight="1" x14ac:dyDescent="0.25">
      <c r="A975" s="147"/>
      <c r="B975" s="147"/>
      <c r="C975" s="147"/>
      <c r="D975" s="147"/>
      <c r="E975" s="147"/>
      <c r="F975" s="147"/>
      <c r="G975" s="147"/>
      <c r="H975" s="147"/>
      <c r="I975" s="147"/>
      <c r="J975" s="156"/>
    </row>
    <row r="976" spans="1:10" ht="15.75" hidden="1" customHeight="1" x14ac:dyDescent="0.25">
      <c r="A976" s="147"/>
      <c r="B976" s="147"/>
      <c r="C976" s="147"/>
      <c r="D976" s="147"/>
      <c r="E976" s="147"/>
      <c r="F976" s="147"/>
      <c r="G976" s="147"/>
      <c r="H976" s="147"/>
      <c r="I976" s="147"/>
      <c r="J976" s="156"/>
    </row>
    <row r="977" spans="1:10" ht="15.75" hidden="1" customHeight="1" x14ac:dyDescent="0.25">
      <c r="A977" s="147"/>
      <c r="B977" s="147"/>
      <c r="C977" s="147"/>
      <c r="D977" s="147"/>
      <c r="E977" s="147"/>
      <c r="F977" s="147"/>
      <c r="G977" s="147"/>
      <c r="H977" s="147"/>
      <c r="I977" s="147"/>
      <c r="J977" s="156"/>
    </row>
    <row r="978" spans="1:10" ht="15.75" hidden="1" customHeight="1" x14ac:dyDescent="0.25">
      <c r="A978" s="147"/>
      <c r="B978" s="147"/>
      <c r="C978" s="147"/>
      <c r="D978" s="147"/>
      <c r="E978" s="147"/>
      <c r="F978" s="147"/>
      <c r="G978" s="147"/>
      <c r="H978" s="147"/>
      <c r="I978" s="147"/>
      <c r="J978" s="156"/>
    </row>
    <row r="979" spans="1:10" ht="15.75" hidden="1" customHeight="1" x14ac:dyDescent="0.25">
      <c r="A979" s="147"/>
      <c r="B979" s="147"/>
      <c r="C979" s="147"/>
      <c r="D979" s="147"/>
      <c r="E979" s="147"/>
      <c r="F979" s="147"/>
      <c r="G979" s="147"/>
      <c r="H979" s="147"/>
      <c r="I979" s="147"/>
      <c r="J979" s="156"/>
    </row>
    <row r="980" spans="1:10" ht="15.75" hidden="1" customHeight="1" x14ac:dyDescent="0.25">
      <c r="A980" s="147"/>
      <c r="B980" s="147"/>
      <c r="C980" s="147"/>
      <c r="D980" s="147"/>
      <c r="E980" s="147"/>
      <c r="F980" s="147"/>
      <c r="G980" s="147"/>
      <c r="H980" s="147"/>
      <c r="I980" s="147"/>
      <c r="J980" s="156"/>
    </row>
    <row r="981" spans="1:10" ht="15.75" hidden="1" customHeight="1" x14ac:dyDescent="0.25"/>
    <row r="982" spans="1:10" ht="15.75" hidden="1" customHeight="1" x14ac:dyDescent="0.25"/>
    <row r="983" spans="1:10" ht="15.75" hidden="1" customHeight="1" x14ac:dyDescent="0.25"/>
    <row r="984" spans="1:10" ht="15.75" hidden="1" customHeight="1" x14ac:dyDescent="0.25"/>
    <row r="985" spans="1:10" ht="15.75" hidden="1" customHeight="1" x14ac:dyDescent="0.25"/>
    <row r="986" spans="1:10" ht="15.75" hidden="1" customHeight="1" x14ac:dyDescent="0.25"/>
    <row r="987" spans="1:10" ht="15.75" hidden="1" customHeight="1" x14ac:dyDescent="0.25"/>
    <row r="988" spans="1:10" ht="15.75" hidden="1" customHeight="1" x14ac:dyDescent="0.25"/>
    <row r="989" spans="1:10" ht="15.75" hidden="1" customHeight="1" x14ac:dyDescent="0.25"/>
    <row r="990" spans="1:10" ht="15.75" hidden="1" customHeight="1" x14ac:dyDescent="0.25"/>
    <row r="991" spans="1:10" ht="15.75" hidden="1" customHeight="1" x14ac:dyDescent="0.25"/>
    <row r="992" spans="1:10"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row r="1003" ht="15.75" hidden="1" customHeight="1" x14ac:dyDescent="0.25"/>
    <row r="1004" ht="15.75" hidden="1" customHeight="1" x14ac:dyDescent="0.25"/>
    <row r="1005" ht="15.75" hidden="1" customHeight="1" x14ac:dyDescent="0.25"/>
    <row r="1006" ht="15.75" hidden="1" customHeight="1" x14ac:dyDescent="0.25"/>
    <row r="1007" ht="15.75" hidden="1" customHeight="1" x14ac:dyDescent="0.25"/>
    <row r="1008" ht="15.75" hidden="1" customHeight="1" x14ac:dyDescent="0.25"/>
    <row r="1009" ht="15.75" hidden="1" customHeight="1" x14ac:dyDescent="0.25"/>
    <row r="1010" ht="15.75" hidden="1" customHeight="1" x14ac:dyDescent="0.25"/>
    <row r="1011" ht="15.75" hidden="1" customHeight="1" x14ac:dyDescent="0.25"/>
    <row r="1012" ht="15.75" hidden="1" customHeight="1" x14ac:dyDescent="0.25"/>
    <row r="1013" ht="15.75" hidden="1" customHeight="1" x14ac:dyDescent="0.25"/>
    <row r="1014" ht="15.75" hidden="1" customHeight="1" x14ac:dyDescent="0.25"/>
    <row r="1015" ht="15.75" hidden="1" customHeight="1" x14ac:dyDescent="0.25"/>
    <row r="1016" ht="15.75" hidden="1" customHeight="1" x14ac:dyDescent="0.25"/>
    <row r="1017" ht="15.75" hidden="1" customHeight="1" x14ac:dyDescent="0.25"/>
    <row r="1018" ht="15.75" hidden="1" customHeight="1" x14ac:dyDescent="0.25"/>
  </sheetData>
  <sheetProtection algorithmName="SHA-512" hashValue="MvTXkCfaQZubO7Ey1biSsjaqgeU3QHH9JEHb1uQ5ekmT287gnp0TNtzlgeD5fV5UlZDQxOWZo7LQcermKIopMw==" saltValue="V0VDecH5pMjSBvodqLEdcg==" spinCount="100000" sheet="1" objects="1" scenarios="1"/>
  <mergeCells count="3">
    <mergeCell ref="A6:B6"/>
    <mergeCell ref="A7:B7"/>
    <mergeCell ref="A1:J5"/>
  </mergeCells>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1265" r:id="rId3" name="Button 1">
              <controlPr defaultSize="0" print="0" autoFill="0" autoPict="0" macro="[0]!vaiparacontra">
                <anchor moveWithCells="1" sizeWithCells="1">
                  <from>
                    <xdr:col>9</xdr:col>
                    <xdr:colOff>7620</xdr:colOff>
                    <xdr:row>1</xdr:row>
                    <xdr:rowOff>60960</xdr:rowOff>
                  </from>
                  <to>
                    <xdr:col>9</xdr:col>
                    <xdr:colOff>1257300</xdr:colOff>
                    <xdr:row>3</xdr:row>
                    <xdr:rowOff>106680</xdr:rowOff>
                  </to>
                </anchor>
              </controlPr>
            </control>
          </mc:Choice>
        </mc:AlternateContent>
      </controls>
    </mc:Choice>
  </mc:AlternateContent>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8">
    <outlinePr summaryBelow="0" summaryRight="0"/>
  </sheetPr>
  <dimension ref="A1:Z1050"/>
  <sheetViews>
    <sheetView topLeftCell="A78" workbookViewId="0">
      <pane xSplit="2" topLeftCell="C1" activePane="topRight" state="frozen"/>
      <selection pane="topRight" activeCell="A86" sqref="A86:B86"/>
    </sheetView>
  </sheetViews>
  <sheetFormatPr defaultColWidth="12.5546875" defaultRowHeight="15.75" customHeight="1" x14ac:dyDescent="0.25"/>
  <cols>
    <col min="1" max="1" width="35.88671875" customWidth="1"/>
    <col min="2" max="2" width="21" bestFit="1" customWidth="1"/>
    <col min="4" max="5" width="15.5546875" bestFit="1" customWidth="1"/>
    <col min="6" max="6" width="21" bestFit="1" customWidth="1"/>
    <col min="7" max="7" width="13.5546875" customWidth="1"/>
  </cols>
  <sheetData>
    <row r="1" spans="1:26" ht="22.5" customHeight="1" x14ac:dyDescent="0.25">
      <c r="A1" s="17"/>
      <c r="B1" s="17"/>
      <c r="C1" s="17"/>
      <c r="D1" s="17"/>
      <c r="E1" s="17"/>
      <c r="F1" s="17"/>
      <c r="G1" s="17"/>
      <c r="H1" s="17"/>
      <c r="I1" s="17"/>
      <c r="J1" s="17"/>
      <c r="K1" s="17"/>
      <c r="L1" s="17"/>
      <c r="M1" s="17"/>
      <c r="N1" s="17"/>
      <c r="O1" s="17"/>
      <c r="P1" s="17"/>
      <c r="Q1" s="18"/>
      <c r="R1" s="18"/>
      <c r="S1" s="18"/>
      <c r="T1" s="18"/>
      <c r="U1" s="18"/>
      <c r="V1" s="18"/>
      <c r="W1" s="18"/>
      <c r="X1" s="18"/>
      <c r="Y1" s="18"/>
      <c r="Z1" s="18"/>
    </row>
    <row r="2" spans="1:26" ht="22.5" customHeight="1" x14ac:dyDescent="0.25">
      <c r="A2" s="17"/>
      <c r="B2" s="17"/>
      <c r="C2" s="17"/>
      <c r="D2" s="17"/>
      <c r="E2" s="17"/>
      <c r="F2" s="17"/>
      <c r="G2" s="17"/>
      <c r="H2" s="17"/>
      <c r="I2" s="17"/>
      <c r="J2" s="17"/>
      <c r="K2" s="17"/>
      <c r="L2" s="17"/>
      <c r="M2" s="17"/>
      <c r="N2" s="17"/>
      <c r="O2" s="17"/>
      <c r="P2" s="17"/>
      <c r="Q2" s="18"/>
      <c r="R2" s="18"/>
      <c r="S2" s="18"/>
      <c r="T2" s="18"/>
      <c r="U2" s="18"/>
      <c r="V2" s="18"/>
      <c r="W2" s="18"/>
      <c r="X2" s="18"/>
      <c r="Y2" s="18"/>
      <c r="Z2" s="18"/>
    </row>
    <row r="3" spans="1:26" ht="22.5" customHeight="1" x14ac:dyDescent="0.25">
      <c r="A3" s="17"/>
      <c r="B3" s="17"/>
      <c r="C3" s="17"/>
      <c r="D3" s="17"/>
      <c r="E3" s="17"/>
      <c r="F3" s="17"/>
      <c r="G3" s="17"/>
      <c r="H3" s="17"/>
      <c r="I3" s="17"/>
      <c r="J3" s="17"/>
      <c r="K3" s="17"/>
      <c r="L3" s="17"/>
      <c r="M3" s="17"/>
      <c r="N3" s="17"/>
      <c r="O3" s="17"/>
      <c r="P3" s="17"/>
      <c r="Q3" s="18"/>
      <c r="R3" s="18"/>
      <c r="S3" s="18"/>
      <c r="T3" s="18"/>
      <c r="U3" s="18"/>
      <c r="V3" s="18"/>
      <c r="W3" s="18"/>
      <c r="X3" s="18"/>
      <c r="Y3" s="18"/>
      <c r="Z3" s="18"/>
    </row>
    <row r="4" spans="1:26" ht="22.5" customHeight="1" x14ac:dyDescent="0.25">
      <c r="A4" s="17"/>
      <c r="B4" s="17"/>
      <c r="C4" s="17"/>
      <c r="D4" s="17"/>
      <c r="E4" s="17"/>
      <c r="F4" s="17"/>
      <c r="G4" s="17"/>
      <c r="H4" s="17"/>
      <c r="I4" s="17"/>
      <c r="J4" s="17"/>
      <c r="K4" s="17"/>
      <c r="L4" s="17"/>
      <c r="M4" s="17"/>
      <c r="N4" s="17"/>
      <c r="O4" s="17"/>
      <c r="P4" s="17"/>
      <c r="Q4" s="18"/>
      <c r="R4" s="18"/>
      <c r="S4" s="18"/>
      <c r="T4" s="18"/>
      <c r="U4" s="18"/>
      <c r="V4" s="18"/>
      <c r="W4" s="18"/>
      <c r="X4" s="18"/>
      <c r="Y4" s="18"/>
      <c r="Z4" s="18"/>
    </row>
    <row r="5" spans="1:26" ht="22.5" customHeight="1" x14ac:dyDescent="0.25">
      <c r="A5" s="19"/>
      <c r="B5" s="20" t="s">
        <v>64</v>
      </c>
      <c r="C5" s="20" t="s">
        <v>65</v>
      </c>
      <c r="D5" s="21" t="s">
        <v>66</v>
      </c>
      <c r="K5" s="11"/>
      <c r="L5" s="18"/>
      <c r="M5" s="18"/>
      <c r="N5" s="18"/>
      <c r="O5" s="18"/>
      <c r="P5" s="18"/>
      <c r="Q5" s="18"/>
      <c r="R5" s="18"/>
      <c r="S5" s="18"/>
      <c r="T5" s="18"/>
      <c r="U5" s="18"/>
      <c r="V5" s="18"/>
      <c r="W5" s="18"/>
      <c r="X5" s="18"/>
      <c r="Y5" s="18"/>
      <c r="Z5" s="18"/>
    </row>
    <row r="6" spans="1:26" ht="22.5" customHeight="1" x14ac:dyDescent="0.25">
      <c r="A6" s="22" t="s">
        <v>67</v>
      </c>
      <c r="B6" s="23"/>
      <c r="C6" s="23">
        <f>D20+D31+D47+D53+B79+D39</f>
        <v>0</v>
      </c>
      <c r="D6" s="24">
        <f t="shared" ref="D6:D8" si="0">B6-C6</f>
        <v>0</v>
      </c>
      <c r="K6" s="11"/>
      <c r="L6" s="18"/>
      <c r="M6" s="18"/>
      <c r="N6" s="18"/>
      <c r="O6" s="18"/>
      <c r="P6" s="18"/>
      <c r="Q6" s="18"/>
      <c r="R6" s="18"/>
      <c r="S6" s="18"/>
      <c r="T6" s="18"/>
      <c r="U6" s="18"/>
      <c r="V6" s="18"/>
      <c r="W6" s="18"/>
      <c r="X6" s="18"/>
      <c r="Y6" s="18"/>
      <c r="Z6" s="18"/>
    </row>
    <row r="7" spans="1:26" ht="22.5" customHeight="1" x14ac:dyDescent="0.25">
      <c r="A7" s="22" t="s">
        <v>25</v>
      </c>
      <c r="B7" s="23"/>
      <c r="C7" s="23">
        <f>E20+E31+E47+E53+B78+E39</f>
        <v>0</v>
      </c>
      <c r="D7" s="24">
        <f t="shared" si="0"/>
        <v>0</v>
      </c>
      <c r="K7" s="11"/>
      <c r="L7" s="18"/>
      <c r="M7" s="18"/>
      <c r="N7" s="18"/>
      <c r="O7" s="18"/>
      <c r="P7" s="18"/>
      <c r="Q7" s="18"/>
      <c r="R7" s="18"/>
      <c r="S7" s="18"/>
      <c r="T7" s="18"/>
      <c r="U7" s="18"/>
      <c r="V7" s="18"/>
      <c r="W7" s="18"/>
      <c r="X7" s="18"/>
      <c r="Y7" s="18"/>
      <c r="Z7" s="18"/>
    </row>
    <row r="8" spans="1:26" ht="13.8" x14ac:dyDescent="0.25">
      <c r="A8" s="22" t="s">
        <v>68</v>
      </c>
      <c r="B8" s="23">
        <f t="shared" ref="B8:C8" si="1">SUM(B6:B7)</f>
        <v>0</v>
      </c>
      <c r="C8" s="23">
        <f t="shared" si="1"/>
        <v>0</v>
      </c>
      <c r="D8" s="24">
        <f t="shared" si="0"/>
        <v>0</v>
      </c>
      <c r="I8" s="25"/>
      <c r="J8" s="11"/>
      <c r="K8" s="11"/>
      <c r="L8" s="11"/>
      <c r="M8" s="11"/>
      <c r="N8" s="11"/>
      <c r="O8" s="11"/>
      <c r="P8" s="11"/>
      <c r="Q8" s="11"/>
      <c r="R8" s="11"/>
      <c r="S8" s="11"/>
      <c r="T8" s="11"/>
      <c r="U8" s="11"/>
      <c r="V8" s="11"/>
      <c r="W8" s="11"/>
      <c r="X8" s="11"/>
      <c r="Y8" s="11"/>
      <c r="Z8" s="11"/>
    </row>
    <row r="9" spans="1:26" ht="13.8" x14ac:dyDescent="0.25">
      <c r="A9" s="26" t="s">
        <v>69</v>
      </c>
      <c r="B9" s="27" t="e">
        <f>F12+F23+F34+F42+F50+B76</f>
        <v>#REF!</v>
      </c>
      <c r="C9" s="28"/>
      <c r="D9" s="29"/>
      <c r="I9" s="25"/>
      <c r="J9" s="11"/>
      <c r="K9" s="11"/>
      <c r="L9" s="11"/>
      <c r="M9" s="11"/>
      <c r="N9" s="11"/>
      <c r="O9" s="11"/>
      <c r="P9" s="11"/>
      <c r="Q9" s="11"/>
      <c r="R9" s="11"/>
      <c r="S9" s="11"/>
      <c r="T9" s="11"/>
      <c r="U9" s="11"/>
      <c r="V9" s="11"/>
      <c r="W9" s="11"/>
      <c r="X9" s="11"/>
      <c r="Y9" s="11"/>
      <c r="Z9" s="11"/>
    </row>
    <row r="10" spans="1:26" ht="13.8" x14ac:dyDescent="0.25">
      <c r="A10" s="30"/>
      <c r="B10" s="30"/>
      <c r="C10" s="30"/>
      <c r="D10" s="30"/>
      <c r="E10" s="30"/>
      <c r="F10" s="10"/>
      <c r="G10" s="7"/>
      <c r="H10" s="7"/>
      <c r="I10" s="7"/>
      <c r="J10" s="31"/>
      <c r="K10" s="31"/>
      <c r="L10" s="31"/>
      <c r="M10" s="31"/>
      <c r="N10" s="31"/>
      <c r="O10" s="31"/>
      <c r="P10" s="31"/>
      <c r="Q10" s="31"/>
      <c r="R10" s="31"/>
      <c r="S10" s="31"/>
      <c r="T10" s="31"/>
      <c r="U10" s="31"/>
      <c r="V10" s="31"/>
      <c r="W10" s="31"/>
      <c r="X10" s="31"/>
    </row>
    <row r="11" spans="1:26" ht="13.8" x14ac:dyDescent="0.25">
      <c r="A11" s="32" t="s">
        <v>70</v>
      </c>
      <c r="B11" s="460" t="s">
        <v>71</v>
      </c>
      <c r="C11" s="460" t="s">
        <v>72</v>
      </c>
      <c r="D11" s="460" t="s">
        <v>73</v>
      </c>
      <c r="E11" s="460" t="s">
        <v>74</v>
      </c>
      <c r="F11" s="33" t="s">
        <v>75</v>
      </c>
      <c r="G11" s="7"/>
      <c r="H11" s="7"/>
      <c r="I11" s="7"/>
      <c r="J11" s="31"/>
      <c r="K11" s="31"/>
      <c r="L11" s="31"/>
      <c r="M11" s="31"/>
      <c r="N11" s="31"/>
      <c r="O11" s="31"/>
      <c r="P11" s="31"/>
      <c r="Q11" s="31"/>
      <c r="R11" s="31"/>
      <c r="S11" s="31"/>
      <c r="T11" s="31"/>
      <c r="U11" s="31"/>
      <c r="V11" s="31"/>
      <c r="W11" s="31"/>
      <c r="X11" s="31"/>
    </row>
    <row r="12" spans="1:26" ht="13.8" x14ac:dyDescent="0.25">
      <c r="A12" s="32" t="s">
        <v>61</v>
      </c>
      <c r="B12" s="366"/>
      <c r="C12" s="366"/>
      <c r="D12" s="366"/>
      <c r="E12" s="366"/>
      <c r="F12" s="34">
        <f>Negociação!B14</f>
        <v>0</v>
      </c>
      <c r="G12" s="31"/>
      <c r="H12" s="31"/>
      <c r="I12" s="31"/>
      <c r="J12" s="31"/>
      <c r="K12" s="31"/>
      <c r="L12" s="31"/>
      <c r="M12" s="31"/>
      <c r="N12" s="31"/>
      <c r="O12" s="31"/>
      <c r="P12" s="31"/>
      <c r="Q12" s="31"/>
      <c r="R12" s="31"/>
      <c r="S12" s="31"/>
      <c r="T12" s="31"/>
      <c r="U12" s="31"/>
      <c r="V12" s="31"/>
      <c r="W12" s="31"/>
      <c r="X12" s="31"/>
    </row>
    <row r="13" spans="1:26" ht="13.8" x14ac:dyDescent="0.25">
      <c r="A13" s="4"/>
      <c r="B13" s="35"/>
      <c r="C13" s="4" t="s">
        <v>50</v>
      </c>
      <c r="D13" s="5">
        <f t="shared" ref="D13:D19" si="2">IF(C13="Empresa",B13,)</f>
        <v>0</v>
      </c>
      <c r="E13" s="7">
        <f t="shared" ref="E13:E19" si="3">IF(C13="Embrapii",B13,)</f>
        <v>0</v>
      </c>
      <c r="F13" s="31"/>
      <c r="G13" s="31"/>
      <c r="H13" s="31"/>
      <c r="I13" s="31"/>
      <c r="J13" s="31"/>
      <c r="K13" s="31"/>
      <c r="L13" s="31"/>
      <c r="M13" s="31"/>
      <c r="N13" s="31"/>
      <c r="O13" s="31"/>
      <c r="P13" s="31"/>
      <c r="Q13" s="31"/>
      <c r="R13" s="31"/>
      <c r="S13" s="31"/>
      <c r="T13" s="31"/>
      <c r="U13" s="31"/>
      <c r="V13" s="31"/>
      <c r="W13" s="31"/>
      <c r="X13" s="31"/>
    </row>
    <row r="14" spans="1:26" ht="13.8" x14ac:dyDescent="0.25">
      <c r="A14" s="4"/>
      <c r="B14" s="35"/>
      <c r="C14" s="4" t="s">
        <v>50</v>
      </c>
      <c r="D14" s="5">
        <f t="shared" si="2"/>
        <v>0</v>
      </c>
      <c r="E14" s="7">
        <f t="shared" si="3"/>
        <v>0</v>
      </c>
      <c r="F14" s="31"/>
      <c r="G14" s="31"/>
      <c r="H14" s="31"/>
      <c r="I14" s="31"/>
      <c r="J14" s="31"/>
      <c r="K14" s="31"/>
      <c r="L14" s="31"/>
      <c r="M14" s="31"/>
      <c r="N14" s="31"/>
      <c r="O14" s="31"/>
      <c r="P14" s="31"/>
      <c r="Q14" s="31"/>
      <c r="R14" s="31"/>
      <c r="S14" s="31"/>
      <c r="T14" s="31"/>
      <c r="U14" s="31"/>
      <c r="V14" s="31"/>
      <c r="W14" s="31"/>
      <c r="X14" s="31"/>
    </row>
    <row r="15" spans="1:26" ht="13.8" x14ac:dyDescent="0.25">
      <c r="A15" s="4"/>
      <c r="B15" s="35"/>
      <c r="C15" s="4" t="s">
        <v>50</v>
      </c>
      <c r="D15" s="5">
        <f t="shared" si="2"/>
        <v>0</v>
      </c>
      <c r="E15" s="7">
        <f t="shared" si="3"/>
        <v>0</v>
      </c>
      <c r="G15" s="31"/>
      <c r="H15" s="31"/>
      <c r="I15" s="31"/>
      <c r="J15" s="31"/>
      <c r="K15" s="31"/>
      <c r="L15" s="31"/>
      <c r="M15" s="31"/>
      <c r="N15" s="31"/>
      <c r="O15" s="31"/>
      <c r="P15" s="31"/>
      <c r="Q15" s="31"/>
      <c r="R15" s="31"/>
      <c r="S15" s="31"/>
      <c r="T15" s="31"/>
      <c r="U15" s="31"/>
      <c r="V15" s="31"/>
      <c r="W15" s="31"/>
      <c r="X15" s="31"/>
    </row>
    <row r="16" spans="1:26" ht="13.8" x14ac:dyDescent="0.25">
      <c r="A16" s="4"/>
      <c r="B16" s="35"/>
      <c r="C16" s="4" t="s">
        <v>50</v>
      </c>
      <c r="D16" s="5">
        <f t="shared" si="2"/>
        <v>0</v>
      </c>
      <c r="E16" s="7">
        <f t="shared" si="3"/>
        <v>0</v>
      </c>
      <c r="G16" s="31"/>
      <c r="H16" s="31"/>
      <c r="I16" s="31"/>
      <c r="J16" s="31"/>
      <c r="K16" s="31"/>
      <c r="L16" s="31"/>
      <c r="M16" s="31"/>
      <c r="N16" s="31"/>
      <c r="O16" s="31"/>
      <c r="P16" s="31"/>
      <c r="Q16" s="31"/>
      <c r="R16" s="31"/>
      <c r="S16" s="31"/>
      <c r="T16" s="31"/>
      <c r="U16" s="31"/>
      <c r="V16" s="31"/>
      <c r="W16" s="31"/>
      <c r="X16" s="31"/>
    </row>
    <row r="17" spans="1:26" ht="13.8" x14ac:dyDescent="0.25">
      <c r="A17" s="4"/>
      <c r="B17" s="35"/>
      <c r="C17" s="4" t="s">
        <v>50</v>
      </c>
      <c r="D17" s="5">
        <f t="shared" si="2"/>
        <v>0</v>
      </c>
      <c r="E17" s="7">
        <f t="shared" si="3"/>
        <v>0</v>
      </c>
      <c r="F17" s="31"/>
      <c r="G17" s="31"/>
      <c r="H17" s="31"/>
      <c r="I17" s="31"/>
      <c r="J17" s="31"/>
      <c r="K17" s="31"/>
      <c r="L17" s="31"/>
      <c r="M17" s="31"/>
      <c r="N17" s="31"/>
      <c r="O17" s="31"/>
      <c r="P17" s="31"/>
      <c r="Q17" s="31"/>
      <c r="R17" s="31"/>
      <c r="S17" s="31"/>
      <c r="T17" s="31"/>
      <c r="U17" s="31"/>
      <c r="V17" s="31"/>
      <c r="W17" s="31"/>
      <c r="X17" s="31"/>
    </row>
    <row r="18" spans="1:26" ht="13.8" x14ac:dyDescent="0.25">
      <c r="A18" s="4"/>
      <c r="B18" s="9"/>
      <c r="C18" s="4" t="s">
        <v>50</v>
      </c>
      <c r="D18" s="5">
        <f t="shared" si="2"/>
        <v>0</v>
      </c>
      <c r="E18" s="7">
        <f t="shared" si="3"/>
        <v>0</v>
      </c>
      <c r="F18" s="31"/>
      <c r="G18" s="31"/>
      <c r="H18" s="31"/>
      <c r="I18" s="31"/>
      <c r="J18" s="31"/>
      <c r="K18" s="31"/>
      <c r="L18" s="31"/>
      <c r="M18" s="31"/>
      <c r="N18" s="31"/>
      <c r="O18" s="31"/>
      <c r="P18" s="31"/>
      <c r="Q18" s="31"/>
      <c r="R18" s="31"/>
      <c r="S18" s="31"/>
      <c r="T18" s="31"/>
      <c r="U18" s="31"/>
      <c r="V18" s="31"/>
      <c r="W18" s="31"/>
      <c r="X18" s="31"/>
    </row>
    <row r="19" spans="1:26" ht="13.8" x14ac:dyDescent="0.25">
      <c r="A19" s="4"/>
      <c r="B19" s="9"/>
      <c r="C19" s="4" t="s">
        <v>50</v>
      </c>
      <c r="D19" s="5">
        <f t="shared" si="2"/>
        <v>0</v>
      </c>
      <c r="E19" s="7">
        <f t="shared" si="3"/>
        <v>0</v>
      </c>
      <c r="F19" s="31"/>
      <c r="G19" s="31"/>
      <c r="H19" s="31"/>
      <c r="I19" s="31"/>
      <c r="J19" s="31"/>
      <c r="K19" s="31"/>
      <c r="L19" s="31"/>
      <c r="M19" s="31"/>
      <c r="N19" s="31"/>
      <c r="O19" s="31"/>
      <c r="P19" s="31"/>
      <c r="Q19" s="31"/>
      <c r="R19" s="31"/>
      <c r="S19" s="31"/>
      <c r="T19" s="31"/>
      <c r="U19" s="31"/>
      <c r="V19" s="31"/>
      <c r="W19" s="31"/>
      <c r="X19" s="31"/>
    </row>
    <row r="20" spans="1:26" ht="13.8" x14ac:dyDescent="0.25">
      <c r="A20" s="36" t="s">
        <v>76</v>
      </c>
      <c r="B20" s="37">
        <f>F12-(SUM(B13:B19))</f>
        <v>0</v>
      </c>
      <c r="C20" s="36" t="s">
        <v>27</v>
      </c>
      <c r="D20" s="38">
        <f t="shared" ref="D20:E20" si="4">SUM(D13:D19)</f>
        <v>0</v>
      </c>
      <c r="E20" s="38">
        <f t="shared" si="4"/>
        <v>0</v>
      </c>
      <c r="F20" s="31"/>
      <c r="G20" s="31"/>
      <c r="H20" s="31"/>
      <c r="I20" s="31"/>
      <c r="J20" s="31"/>
      <c r="K20" s="31"/>
      <c r="L20" s="31"/>
      <c r="M20" s="31"/>
      <c r="N20" s="31"/>
      <c r="O20" s="31"/>
      <c r="P20" s="31"/>
      <c r="Q20" s="31"/>
      <c r="R20" s="31"/>
      <c r="S20" s="31"/>
      <c r="T20" s="31"/>
      <c r="U20" s="31"/>
      <c r="V20" s="31"/>
      <c r="W20" s="31"/>
      <c r="X20" s="31"/>
    </row>
    <row r="21" spans="1:26" ht="25.5" customHeight="1" x14ac:dyDescent="0.25">
      <c r="A21" s="8"/>
      <c r="B21" s="7"/>
      <c r="C21" s="4"/>
      <c r="D21" s="7"/>
      <c r="E21" s="7"/>
      <c r="F21" s="7"/>
      <c r="G21" s="7"/>
      <c r="H21" s="31"/>
      <c r="I21" s="31"/>
      <c r="J21" s="31"/>
      <c r="K21" s="31"/>
      <c r="L21" s="31"/>
      <c r="M21" s="31"/>
      <c r="N21" s="31"/>
      <c r="O21" s="31"/>
      <c r="P21" s="31"/>
      <c r="Q21" s="31"/>
      <c r="R21" s="31"/>
      <c r="S21" s="31"/>
      <c r="T21" s="31"/>
      <c r="U21" s="31"/>
      <c r="V21" s="31"/>
      <c r="W21" s="31"/>
      <c r="X21" s="31"/>
      <c r="Y21" s="31"/>
      <c r="Z21" s="31"/>
    </row>
    <row r="22" spans="1:26" ht="13.8" x14ac:dyDescent="0.25">
      <c r="A22" s="32" t="s">
        <v>77</v>
      </c>
      <c r="B22" s="460" t="s">
        <v>78</v>
      </c>
      <c r="C22" s="460" t="s">
        <v>72</v>
      </c>
      <c r="D22" s="460" t="s">
        <v>73</v>
      </c>
      <c r="E22" s="460" t="s">
        <v>74</v>
      </c>
      <c r="F22" s="33" t="s">
        <v>75</v>
      </c>
      <c r="G22" s="31"/>
      <c r="H22" s="31"/>
      <c r="I22" s="31"/>
      <c r="J22" s="31"/>
      <c r="K22" s="31"/>
      <c r="L22" s="31"/>
      <c r="M22" s="31"/>
      <c r="N22" s="31"/>
      <c r="O22" s="31"/>
      <c r="P22" s="31"/>
      <c r="Q22" s="31"/>
      <c r="R22" s="31"/>
      <c r="S22" s="31"/>
      <c r="T22" s="31"/>
      <c r="U22" s="31"/>
      <c r="V22" s="31"/>
      <c r="W22" s="31"/>
      <c r="X22" s="31"/>
      <c r="Y22" s="31"/>
    </row>
    <row r="23" spans="1:26" ht="13.8" x14ac:dyDescent="0.25">
      <c r="A23" s="32" t="s">
        <v>61</v>
      </c>
      <c r="B23" s="366"/>
      <c r="C23" s="366"/>
      <c r="D23" s="366"/>
      <c r="E23" s="366"/>
      <c r="F23" s="34">
        <f>Negociação!B13</f>
        <v>0</v>
      </c>
      <c r="G23" s="31"/>
      <c r="H23" s="31"/>
      <c r="I23" s="31"/>
      <c r="J23" s="31"/>
      <c r="K23" s="31"/>
      <c r="L23" s="31"/>
      <c r="M23" s="31"/>
      <c r="N23" s="31"/>
      <c r="O23" s="31"/>
      <c r="P23" s="31"/>
      <c r="Q23" s="31"/>
      <c r="R23" s="31"/>
      <c r="S23" s="31"/>
      <c r="T23" s="31"/>
      <c r="U23" s="31"/>
      <c r="V23" s="31"/>
      <c r="W23" s="31"/>
      <c r="X23" s="31"/>
      <c r="Y23" s="31"/>
    </row>
    <row r="24" spans="1:26" ht="13.8" x14ac:dyDescent="0.25">
      <c r="A24" s="8"/>
      <c r="B24" s="5"/>
      <c r="C24" s="4" t="s">
        <v>50</v>
      </c>
      <c r="D24" s="7">
        <f t="shared" ref="D24:D30" si="5">IF(C24="Empresa",B24,)</f>
        <v>0</v>
      </c>
      <c r="E24" s="7">
        <f t="shared" ref="E24:E30" si="6">IF(C24="Embrapii",B24,)</f>
        <v>0</v>
      </c>
      <c r="F24" s="7"/>
      <c r="G24" s="31"/>
      <c r="H24" s="31"/>
      <c r="I24" s="31"/>
      <c r="J24" s="31"/>
      <c r="K24" s="31"/>
      <c r="L24" s="31"/>
      <c r="M24" s="31"/>
      <c r="N24" s="31"/>
      <c r="O24" s="31"/>
      <c r="P24" s="31"/>
      <c r="Q24" s="31"/>
      <c r="R24" s="31"/>
      <c r="S24" s="31"/>
      <c r="T24" s="31"/>
      <c r="U24" s="31"/>
      <c r="V24" s="31"/>
      <c r="W24" s="31"/>
      <c r="X24" s="31"/>
      <c r="Y24" s="31"/>
    </row>
    <row r="25" spans="1:26" ht="13.8" x14ac:dyDescent="0.25">
      <c r="A25" s="8"/>
      <c r="B25" s="5"/>
      <c r="C25" s="4" t="s">
        <v>50</v>
      </c>
      <c r="D25" s="7">
        <f t="shared" si="5"/>
        <v>0</v>
      </c>
      <c r="E25" s="7">
        <f t="shared" si="6"/>
        <v>0</v>
      </c>
      <c r="F25" s="7"/>
      <c r="G25" s="31"/>
      <c r="H25" s="31"/>
      <c r="I25" s="31"/>
      <c r="J25" s="31"/>
      <c r="K25" s="31"/>
      <c r="L25" s="31"/>
      <c r="M25" s="31"/>
      <c r="N25" s="31"/>
      <c r="O25" s="31"/>
      <c r="P25" s="31"/>
      <c r="Q25" s="31"/>
      <c r="R25" s="31"/>
      <c r="S25" s="31"/>
      <c r="T25" s="31"/>
      <c r="U25" s="31"/>
      <c r="V25" s="31"/>
      <c r="W25" s="31"/>
      <c r="X25" s="31"/>
      <c r="Y25" s="31"/>
    </row>
    <row r="26" spans="1:26" ht="13.8" x14ac:dyDescent="0.25">
      <c r="A26" s="8"/>
      <c r="B26" s="5"/>
      <c r="C26" s="4" t="s">
        <v>50</v>
      </c>
      <c r="D26" s="7">
        <f t="shared" si="5"/>
        <v>0</v>
      </c>
      <c r="E26" s="7">
        <f t="shared" si="6"/>
        <v>0</v>
      </c>
      <c r="F26" s="7"/>
      <c r="G26" s="31"/>
      <c r="H26" s="31"/>
      <c r="I26" s="31"/>
      <c r="J26" s="31"/>
      <c r="K26" s="31"/>
      <c r="L26" s="31"/>
      <c r="M26" s="31"/>
      <c r="N26" s="31"/>
      <c r="O26" s="31"/>
      <c r="P26" s="31"/>
      <c r="Q26" s="31"/>
      <c r="R26" s="31"/>
      <c r="S26" s="31"/>
      <c r="T26" s="31"/>
      <c r="U26" s="31"/>
      <c r="V26" s="31"/>
      <c r="W26" s="31"/>
      <c r="X26" s="31"/>
      <c r="Y26" s="31"/>
    </row>
    <row r="27" spans="1:26" ht="13.8" x14ac:dyDescent="0.25">
      <c r="A27" s="8"/>
      <c r="B27" s="5"/>
      <c r="C27" s="4" t="s">
        <v>50</v>
      </c>
      <c r="D27" s="7">
        <f t="shared" si="5"/>
        <v>0</v>
      </c>
      <c r="E27" s="7">
        <f t="shared" si="6"/>
        <v>0</v>
      </c>
      <c r="F27" s="7"/>
      <c r="G27" s="31"/>
      <c r="H27" s="31"/>
      <c r="I27" s="31"/>
      <c r="J27" s="31"/>
      <c r="K27" s="31"/>
      <c r="L27" s="31"/>
      <c r="M27" s="31"/>
      <c r="N27" s="31"/>
      <c r="O27" s="31"/>
      <c r="P27" s="31"/>
      <c r="Q27" s="31"/>
      <c r="R27" s="31"/>
      <c r="S27" s="31"/>
      <c r="T27" s="31"/>
      <c r="U27" s="31"/>
      <c r="V27" s="31"/>
      <c r="W27" s="31"/>
      <c r="X27" s="31"/>
      <c r="Y27" s="31"/>
    </row>
    <row r="28" spans="1:26" ht="13.8" x14ac:dyDescent="0.25">
      <c r="A28" s="8"/>
      <c r="B28" s="5"/>
      <c r="C28" s="4" t="s">
        <v>50</v>
      </c>
      <c r="D28" s="7">
        <f t="shared" si="5"/>
        <v>0</v>
      </c>
      <c r="E28" s="7">
        <f t="shared" si="6"/>
        <v>0</v>
      </c>
      <c r="F28" s="7"/>
      <c r="G28" s="31"/>
      <c r="H28" s="31"/>
      <c r="I28" s="31"/>
      <c r="J28" s="31"/>
      <c r="K28" s="31"/>
      <c r="L28" s="31"/>
      <c r="M28" s="31"/>
      <c r="N28" s="31"/>
      <c r="O28" s="31"/>
      <c r="P28" s="31"/>
      <c r="Q28" s="31"/>
      <c r="R28" s="31"/>
      <c r="S28" s="31"/>
      <c r="T28" s="31"/>
      <c r="U28" s="31"/>
      <c r="V28" s="31"/>
      <c r="W28" s="31"/>
      <c r="X28" s="31"/>
      <c r="Y28" s="31"/>
    </row>
    <row r="29" spans="1:26" ht="13.8" x14ac:dyDescent="0.25">
      <c r="A29" s="8"/>
      <c r="B29" s="4"/>
      <c r="C29" s="4" t="s">
        <v>50</v>
      </c>
      <c r="D29" s="7">
        <f t="shared" si="5"/>
        <v>0</v>
      </c>
      <c r="E29" s="7">
        <f t="shared" si="6"/>
        <v>0</v>
      </c>
      <c r="F29" s="39"/>
      <c r="G29" s="31"/>
      <c r="H29" s="31"/>
      <c r="I29" s="31"/>
      <c r="J29" s="31"/>
      <c r="K29" s="31"/>
      <c r="L29" s="31"/>
      <c r="M29" s="31"/>
      <c r="N29" s="31"/>
      <c r="O29" s="31"/>
      <c r="P29" s="31"/>
      <c r="Q29" s="31"/>
      <c r="R29" s="31"/>
      <c r="S29" s="31"/>
      <c r="T29" s="31"/>
      <c r="U29" s="31"/>
      <c r="V29" s="31"/>
      <c r="W29" s="31"/>
      <c r="X29" s="31"/>
      <c r="Y29" s="31"/>
    </row>
    <row r="30" spans="1:26" ht="13.8" x14ac:dyDescent="0.25">
      <c r="A30" s="8"/>
      <c r="B30" s="4"/>
      <c r="C30" s="4" t="s">
        <v>50</v>
      </c>
      <c r="D30" s="7">
        <f t="shared" si="5"/>
        <v>0</v>
      </c>
      <c r="E30" s="7">
        <f t="shared" si="6"/>
        <v>0</v>
      </c>
      <c r="F30" s="39"/>
      <c r="G30" s="31"/>
      <c r="H30" s="31"/>
      <c r="I30" s="31"/>
      <c r="J30" s="31"/>
      <c r="K30" s="31"/>
      <c r="L30" s="31"/>
      <c r="M30" s="31"/>
      <c r="N30" s="31"/>
      <c r="O30" s="31"/>
      <c r="P30" s="31"/>
      <c r="Q30" s="31"/>
      <c r="R30" s="31"/>
      <c r="S30" s="31"/>
      <c r="T30" s="31"/>
      <c r="U30" s="31"/>
      <c r="V30" s="31"/>
      <c r="W30" s="31"/>
      <c r="X30" s="31"/>
      <c r="Y30" s="31"/>
    </row>
    <row r="31" spans="1:26" ht="13.8" x14ac:dyDescent="0.25">
      <c r="A31" s="36" t="s">
        <v>76</v>
      </c>
      <c r="B31" s="37">
        <f>F23-(SUM(B24:B30))</f>
        <v>0</v>
      </c>
      <c r="C31" s="36" t="s">
        <v>27</v>
      </c>
      <c r="D31" s="38">
        <f t="shared" ref="D31:E31" si="7">SUM(D24:D30)</f>
        <v>0</v>
      </c>
      <c r="E31" s="38">
        <f t="shared" si="7"/>
        <v>0</v>
      </c>
      <c r="F31" s="31"/>
      <c r="G31" s="31"/>
      <c r="H31" s="31"/>
      <c r="I31" s="31"/>
      <c r="J31" s="31"/>
      <c r="K31" s="31"/>
      <c r="L31" s="31"/>
      <c r="M31" s="31"/>
      <c r="N31" s="31"/>
      <c r="O31" s="31"/>
      <c r="P31" s="31"/>
      <c r="Q31" s="31"/>
      <c r="R31" s="31"/>
      <c r="S31" s="31"/>
      <c r="T31" s="31"/>
      <c r="U31" s="31"/>
      <c r="V31" s="31"/>
      <c r="W31" s="31"/>
      <c r="X31" s="31"/>
      <c r="Y31" s="31"/>
    </row>
    <row r="32" spans="1:26" ht="27" customHeight="1" x14ac:dyDescent="0.25">
      <c r="A32" s="8"/>
      <c r="B32" s="7"/>
      <c r="C32" s="4"/>
      <c r="D32" s="7"/>
      <c r="E32" s="7"/>
      <c r="F32" s="7"/>
      <c r="G32" s="7"/>
      <c r="H32" s="31"/>
      <c r="I32" s="31"/>
      <c r="J32" s="31"/>
      <c r="K32" s="31"/>
      <c r="L32" s="31"/>
      <c r="M32" s="31"/>
      <c r="N32" s="31"/>
      <c r="O32" s="31"/>
      <c r="P32" s="31"/>
      <c r="Q32" s="31"/>
      <c r="R32" s="31"/>
      <c r="S32" s="31"/>
      <c r="T32" s="31"/>
      <c r="U32" s="31"/>
      <c r="V32" s="31"/>
      <c r="W32" s="31"/>
      <c r="X32" s="31"/>
      <c r="Y32" s="31"/>
      <c r="Z32" s="31"/>
    </row>
    <row r="33" spans="1:26" ht="13.8" x14ac:dyDescent="0.25">
      <c r="A33" s="3" t="s">
        <v>33</v>
      </c>
      <c r="B33" s="461" t="s">
        <v>78</v>
      </c>
      <c r="C33" s="461" t="s">
        <v>72</v>
      </c>
      <c r="D33" s="461" t="s">
        <v>73</v>
      </c>
      <c r="E33" s="461" t="s">
        <v>74</v>
      </c>
      <c r="F33" s="3" t="s">
        <v>75</v>
      </c>
      <c r="G33" s="31"/>
      <c r="H33" s="31"/>
      <c r="I33" s="31"/>
      <c r="J33" s="31"/>
      <c r="K33" s="31"/>
      <c r="L33" s="31"/>
      <c r="M33" s="31"/>
      <c r="N33" s="31"/>
      <c r="O33" s="31"/>
      <c r="P33" s="31"/>
      <c r="Q33" s="31"/>
      <c r="R33" s="31"/>
      <c r="S33" s="31"/>
      <c r="T33" s="31"/>
      <c r="U33" s="31"/>
      <c r="V33" s="31"/>
      <c r="W33" s="31"/>
      <c r="X33" s="31"/>
    </row>
    <row r="34" spans="1:26" ht="13.8" x14ac:dyDescent="0.25">
      <c r="A34" s="3" t="s">
        <v>61</v>
      </c>
      <c r="B34" s="366"/>
      <c r="C34" s="366"/>
      <c r="D34" s="366"/>
      <c r="E34" s="366"/>
      <c r="F34" s="34">
        <f>Negociação!B15</f>
        <v>0</v>
      </c>
      <c r="G34" s="31"/>
      <c r="H34" s="31"/>
      <c r="I34" s="31"/>
      <c r="J34" s="31"/>
      <c r="K34" s="31"/>
      <c r="L34" s="31"/>
      <c r="M34" s="31"/>
      <c r="N34" s="31"/>
      <c r="O34" s="31"/>
      <c r="P34" s="31"/>
      <c r="Q34" s="31"/>
      <c r="R34" s="31"/>
      <c r="S34" s="31"/>
      <c r="T34" s="31"/>
      <c r="U34" s="31"/>
      <c r="V34" s="31"/>
      <c r="W34" s="31"/>
      <c r="X34" s="31"/>
    </row>
    <row r="35" spans="1:26" ht="13.8" x14ac:dyDescent="0.25">
      <c r="A35" s="11"/>
      <c r="B35" s="25"/>
      <c r="C35" s="4" t="s">
        <v>50</v>
      </c>
      <c r="D35" s="11">
        <f t="shared" ref="D35:D38" si="8">IF(C35="Empresa",B35,)</f>
        <v>0</v>
      </c>
      <c r="E35" s="11">
        <f t="shared" ref="E35:E38" si="9">IF(C35="Embrapii",B35,)</f>
        <v>0</v>
      </c>
      <c r="F35" s="18"/>
      <c r="G35" s="31"/>
      <c r="H35" s="31"/>
      <c r="I35" s="31"/>
      <c r="J35" s="31"/>
      <c r="K35" s="31"/>
      <c r="L35" s="31"/>
      <c r="M35" s="31"/>
      <c r="N35" s="31"/>
      <c r="O35" s="31"/>
      <c r="P35" s="31"/>
      <c r="Q35" s="31"/>
      <c r="R35" s="31"/>
      <c r="S35" s="31"/>
      <c r="T35" s="31"/>
      <c r="U35" s="31"/>
      <c r="V35" s="31"/>
      <c r="W35" s="31"/>
      <c r="X35" s="31"/>
    </row>
    <row r="36" spans="1:26" ht="13.8" x14ac:dyDescent="0.25">
      <c r="A36" s="11"/>
      <c r="B36" s="25"/>
      <c r="C36" s="4" t="s">
        <v>50</v>
      </c>
      <c r="D36" s="11">
        <f t="shared" si="8"/>
        <v>0</v>
      </c>
      <c r="E36" s="11">
        <f t="shared" si="9"/>
        <v>0</v>
      </c>
      <c r="F36" s="18"/>
      <c r="G36" s="31"/>
      <c r="H36" s="31"/>
      <c r="I36" s="31"/>
      <c r="J36" s="31"/>
      <c r="K36" s="31"/>
      <c r="L36" s="31"/>
      <c r="M36" s="31"/>
      <c r="N36" s="31"/>
      <c r="O36" s="31"/>
      <c r="P36" s="31"/>
      <c r="Q36" s="31"/>
      <c r="R36" s="31"/>
      <c r="S36" s="31"/>
      <c r="T36" s="31"/>
      <c r="U36" s="31"/>
      <c r="V36" s="31"/>
      <c r="W36" s="31"/>
      <c r="X36" s="31"/>
    </row>
    <row r="37" spans="1:26" ht="13.8" x14ac:dyDescent="0.25">
      <c r="A37" s="11"/>
      <c r="B37" s="25"/>
      <c r="C37" s="4" t="s">
        <v>50</v>
      </c>
      <c r="D37" s="11">
        <f t="shared" si="8"/>
        <v>0</v>
      </c>
      <c r="E37" s="11">
        <f t="shared" si="9"/>
        <v>0</v>
      </c>
      <c r="F37" s="18"/>
      <c r="G37" s="31"/>
      <c r="H37" s="31"/>
      <c r="I37" s="31"/>
      <c r="J37" s="31"/>
      <c r="K37" s="31"/>
      <c r="L37" s="31"/>
      <c r="M37" s="31"/>
      <c r="N37" s="31"/>
      <c r="O37" s="31"/>
      <c r="P37" s="31"/>
      <c r="Q37" s="31"/>
      <c r="R37" s="31"/>
      <c r="S37" s="31"/>
      <c r="T37" s="31"/>
      <c r="U37" s="31"/>
      <c r="V37" s="31"/>
      <c r="W37" s="31"/>
      <c r="X37" s="31"/>
    </row>
    <row r="38" spans="1:26" ht="13.8" x14ac:dyDescent="0.25">
      <c r="A38" s="11"/>
      <c r="B38" s="25"/>
      <c r="C38" s="4" t="s">
        <v>50</v>
      </c>
      <c r="D38" s="11">
        <f t="shared" si="8"/>
        <v>0</v>
      </c>
      <c r="E38" s="11">
        <f t="shared" si="9"/>
        <v>0</v>
      </c>
      <c r="F38" s="11"/>
      <c r="G38" s="31"/>
      <c r="H38" s="31"/>
      <c r="I38" s="31"/>
      <c r="J38" s="31"/>
      <c r="K38" s="31"/>
      <c r="L38" s="31"/>
      <c r="M38" s="31"/>
      <c r="N38" s="31"/>
      <c r="O38" s="31"/>
      <c r="P38" s="31"/>
      <c r="Q38" s="31"/>
      <c r="R38" s="31"/>
      <c r="S38" s="31"/>
      <c r="T38" s="31"/>
      <c r="U38" s="31"/>
      <c r="V38" s="31"/>
      <c r="W38" s="31"/>
      <c r="X38" s="31"/>
    </row>
    <row r="39" spans="1:26" ht="13.8" x14ac:dyDescent="0.25">
      <c r="A39" s="36" t="s">
        <v>76</v>
      </c>
      <c r="B39" s="40">
        <f>F34-(SUM(B35:B38))</f>
        <v>0</v>
      </c>
      <c r="C39" s="36" t="s">
        <v>27</v>
      </c>
      <c r="D39" s="38">
        <f t="shared" ref="D39:E39" si="10">SUM(D35:D38)</f>
        <v>0</v>
      </c>
      <c r="E39" s="38">
        <f t="shared" si="10"/>
        <v>0</v>
      </c>
      <c r="F39" s="18"/>
      <c r="G39" s="31"/>
      <c r="H39" s="31"/>
      <c r="I39" s="31"/>
      <c r="J39" s="31"/>
      <c r="K39" s="31"/>
      <c r="L39" s="31"/>
      <c r="M39" s="31"/>
      <c r="N39" s="31"/>
      <c r="O39" s="31"/>
      <c r="P39" s="31"/>
      <c r="Q39" s="31"/>
      <c r="R39" s="31"/>
      <c r="S39" s="31"/>
      <c r="T39" s="31"/>
      <c r="U39" s="31"/>
      <c r="V39" s="31"/>
      <c r="W39" s="31"/>
      <c r="X39" s="31"/>
    </row>
    <row r="40" spans="1:26" ht="13.8"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6" ht="13.8" x14ac:dyDescent="0.25">
      <c r="A41" s="33" t="s">
        <v>34</v>
      </c>
      <c r="B41" s="460" t="s">
        <v>78</v>
      </c>
      <c r="C41" s="460" t="s">
        <v>72</v>
      </c>
      <c r="D41" s="460" t="s">
        <v>73</v>
      </c>
      <c r="E41" s="460" t="s">
        <v>74</v>
      </c>
      <c r="F41" s="33" t="s">
        <v>75</v>
      </c>
      <c r="G41" s="31"/>
      <c r="H41" s="31"/>
      <c r="I41" s="31"/>
      <c r="J41" s="31"/>
      <c r="K41" s="31"/>
      <c r="L41" s="31"/>
      <c r="M41" s="31"/>
      <c r="N41" s="31"/>
      <c r="O41" s="31"/>
      <c r="P41" s="31"/>
      <c r="Q41" s="31"/>
      <c r="R41" s="31"/>
      <c r="S41" s="31"/>
      <c r="T41" s="31"/>
      <c r="U41" s="31"/>
      <c r="V41" s="31"/>
      <c r="W41" s="31"/>
      <c r="X41" s="31"/>
    </row>
    <row r="42" spans="1:26" ht="13.8" x14ac:dyDescent="0.25">
      <c r="A42" s="32" t="s">
        <v>61</v>
      </c>
      <c r="B42" s="366"/>
      <c r="C42" s="366"/>
      <c r="D42" s="366"/>
      <c r="E42" s="366"/>
      <c r="F42" s="34" t="e">
        <f>Negociação!#REF!</f>
        <v>#REF!</v>
      </c>
    </row>
    <row r="43" spans="1:26" ht="13.8" x14ac:dyDescent="0.25">
      <c r="A43" s="8"/>
      <c r="B43" s="5"/>
      <c r="C43" s="4" t="s">
        <v>50</v>
      </c>
      <c r="D43" s="7">
        <f t="shared" ref="D43:D46" si="11">IF(C43="Empresa",B43,)</f>
        <v>0</v>
      </c>
      <c r="E43" s="7">
        <f t="shared" ref="E43:E46" si="12">IF(C43="Embrapii",B43,)</f>
        <v>0</v>
      </c>
      <c r="F43" s="31"/>
      <c r="G43" s="31"/>
      <c r="H43" s="31"/>
      <c r="I43" s="31"/>
      <c r="J43" s="31"/>
      <c r="K43" s="31"/>
      <c r="L43" s="31"/>
      <c r="M43" s="31"/>
      <c r="N43" s="31"/>
      <c r="O43" s="31"/>
      <c r="P43" s="31"/>
      <c r="Q43" s="31"/>
      <c r="R43" s="31"/>
      <c r="S43" s="31"/>
      <c r="T43" s="31"/>
      <c r="U43" s="31"/>
      <c r="V43" s="31"/>
      <c r="W43" s="31"/>
      <c r="X43" s="31"/>
    </row>
    <row r="44" spans="1:26" ht="13.8" x14ac:dyDescent="0.25">
      <c r="A44" s="8"/>
      <c r="B44" s="5"/>
      <c r="C44" s="4" t="s">
        <v>50</v>
      </c>
      <c r="D44" s="7">
        <f t="shared" si="11"/>
        <v>0</v>
      </c>
      <c r="E44" s="7">
        <f t="shared" si="12"/>
        <v>0</v>
      </c>
      <c r="F44" s="31"/>
      <c r="G44" s="31"/>
      <c r="H44" s="31"/>
      <c r="I44" s="31"/>
      <c r="J44" s="31"/>
      <c r="K44" s="31"/>
      <c r="L44" s="31"/>
      <c r="M44" s="31"/>
      <c r="N44" s="31"/>
      <c r="O44" s="31"/>
      <c r="P44" s="31"/>
      <c r="Q44" s="31"/>
      <c r="R44" s="31"/>
      <c r="S44" s="31"/>
      <c r="T44" s="31"/>
      <c r="U44" s="31"/>
      <c r="V44" s="31"/>
      <c r="W44" s="31"/>
      <c r="X44" s="31"/>
    </row>
    <row r="45" spans="1:26" ht="13.8" x14ac:dyDescent="0.25">
      <c r="A45" s="8"/>
      <c r="B45" s="39"/>
      <c r="C45" s="4" t="s">
        <v>50</v>
      </c>
      <c r="D45" s="7">
        <f t="shared" si="11"/>
        <v>0</v>
      </c>
      <c r="E45" s="7">
        <f t="shared" si="12"/>
        <v>0</v>
      </c>
      <c r="F45" s="31"/>
      <c r="G45" s="31"/>
      <c r="H45" s="31"/>
      <c r="I45" s="31"/>
      <c r="J45" s="31"/>
      <c r="K45" s="31"/>
      <c r="L45" s="31"/>
      <c r="M45" s="31"/>
      <c r="N45" s="31"/>
      <c r="O45" s="31"/>
      <c r="P45" s="31"/>
      <c r="Q45" s="31"/>
      <c r="R45" s="31"/>
      <c r="S45" s="31"/>
      <c r="T45" s="31"/>
      <c r="U45" s="31"/>
      <c r="V45" s="31"/>
      <c r="W45" s="31"/>
      <c r="X45" s="31"/>
    </row>
    <row r="46" spans="1:26" ht="13.8" x14ac:dyDescent="0.25">
      <c r="A46" s="8"/>
      <c r="B46" s="39"/>
      <c r="C46" s="4" t="s">
        <v>50</v>
      </c>
      <c r="D46" s="7">
        <f t="shared" si="11"/>
        <v>0</v>
      </c>
      <c r="E46" s="7">
        <f t="shared" si="12"/>
        <v>0</v>
      </c>
      <c r="F46" s="7"/>
      <c r="G46" s="7"/>
      <c r="H46" s="7"/>
      <c r="I46" s="7"/>
      <c r="J46" s="7"/>
      <c r="K46" s="7"/>
      <c r="L46" s="7"/>
      <c r="M46" s="7"/>
      <c r="N46" s="7"/>
      <c r="O46" s="7"/>
      <c r="P46" s="7"/>
      <c r="Q46" s="7"/>
      <c r="R46" s="7"/>
      <c r="S46" s="7"/>
      <c r="T46" s="7"/>
      <c r="U46" s="7"/>
      <c r="V46" s="7"/>
      <c r="W46" s="7"/>
      <c r="X46" s="7"/>
    </row>
    <row r="47" spans="1:26" ht="13.8" x14ac:dyDescent="0.25">
      <c r="A47" s="36" t="s">
        <v>76</v>
      </c>
      <c r="B47" s="41" t="e">
        <f>F42-(SUM(B43:B46))</f>
        <v>#REF!</v>
      </c>
      <c r="C47" s="36" t="s">
        <v>27</v>
      </c>
      <c r="D47" s="38">
        <f t="shared" ref="D47:E47" si="13">SUM(D43:D46)</f>
        <v>0</v>
      </c>
      <c r="E47" s="38">
        <f t="shared" si="13"/>
        <v>0</v>
      </c>
      <c r="F47" s="31"/>
      <c r="G47" s="31"/>
      <c r="H47" s="7"/>
      <c r="I47" s="7"/>
      <c r="J47" s="7"/>
      <c r="K47" s="7"/>
      <c r="L47" s="7"/>
      <c r="M47" s="7"/>
      <c r="N47" s="7"/>
      <c r="O47" s="7"/>
      <c r="P47" s="7"/>
      <c r="Q47" s="7"/>
      <c r="R47" s="7"/>
      <c r="S47" s="7"/>
      <c r="T47" s="7"/>
      <c r="U47" s="7"/>
      <c r="V47" s="7"/>
      <c r="W47" s="7"/>
      <c r="X47" s="7"/>
      <c r="Y47" s="7"/>
      <c r="Z47" s="7"/>
    </row>
    <row r="48" spans="1:26" ht="13.8" x14ac:dyDescent="0.25">
      <c r="A48" s="17"/>
      <c r="B48" s="17"/>
      <c r="C48" s="17"/>
      <c r="D48" s="17"/>
      <c r="E48" s="17"/>
      <c r="F48" s="17"/>
      <c r="G48" s="17"/>
      <c r="H48" s="7"/>
      <c r="I48" s="7"/>
      <c r="J48" s="7"/>
      <c r="K48" s="7"/>
      <c r="L48" s="7"/>
      <c r="M48" s="7"/>
      <c r="N48" s="7"/>
      <c r="O48" s="7"/>
      <c r="P48" s="7"/>
      <c r="Q48" s="7"/>
      <c r="R48" s="7"/>
      <c r="S48" s="7"/>
      <c r="T48" s="7"/>
      <c r="U48" s="7"/>
      <c r="V48" s="7"/>
      <c r="W48" s="7"/>
      <c r="X48" s="7"/>
      <c r="Y48" s="7"/>
      <c r="Z48" s="7"/>
    </row>
    <row r="49" spans="1:26" ht="13.8" x14ac:dyDescent="0.25">
      <c r="A49" s="460" t="s">
        <v>79</v>
      </c>
      <c r="B49" s="460" t="s">
        <v>78</v>
      </c>
      <c r="C49" s="460" t="s">
        <v>72</v>
      </c>
      <c r="D49" s="460" t="s">
        <v>73</v>
      </c>
      <c r="E49" s="460" t="s">
        <v>74</v>
      </c>
      <c r="F49" s="33" t="s">
        <v>75</v>
      </c>
      <c r="G49" s="31"/>
      <c r="H49" s="31"/>
      <c r="I49" s="31"/>
      <c r="J49" s="31"/>
      <c r="K49" s="31"/>
      <c r="L49" s="31"/>
      <c r="M49" s="31"/>
      <c r="N49" s="31"/>
      <c r="O49" s="31"/>
      <c r="P49" s="31"/>
      <c r="Q49" s="31"/>
      <c r="R49" s="31"/>
      <c r="S49" s="31"/>
      <c r="T49" s="31"/>
      <c r="U49" s="31"/>
      <c r="V49" s="31"/>
      <c r="W49" s="31"/>
      <c r="X49" s="31"/>
    </row>
    <row r="50" spans="1:26" ht="13.8" x14ac:dyDescent="0.25">
      <c r="A50" s="366"/>
      <c r="B50" s="366"/>
      <c r="C50" s="366"/>
      <c r="D50" s="366"/>
      <c r="E50" s="366"/>
      <c r="F50" s="42">
        <f>SUM(Negociação!B18:B19)</f>
        <v>7776</v>
      </c>
      <c r="G50" s="7"/>
      <c r="H50" s="31"/>
      <c r="I50" s="31"/>
      <c r="J50" s="31"/>
      <c r="K50" s="31"/>
      <c r="L50" s="31"/>
      <c r="M50" s="31"/>
      <c r="N50" s="31"/>
      <c r="O50" s="31"/>
      <c r="P50" s="31"/>
      <c r="Q50" s="31"/>
      <c r="R50" s="31"/>
      <c r="S50" s="31"/>
      <c r="T50" s="31"/>
      <c r="U50" s="31"/>
      <c r="V50" s="31"/>
      <c r="W50" s="31"/>
      <c r="X50" s="31"/>
      <c r="Y50" s="31"/>
      <c r="Z50" s="31"/>
    </row>
    <row r="51" spans="1:26" ht="13.8" x14ac:dyDescent="0.25">
      <c r="A51" s="6" t="s">
        <v>80</v>
      </c>
      <c r="B51" s="43"/>
      <c r="C51" s="4" t="s">
        <v>50</v>
      </c>
      <c r="D51" s="7">
        <f t="shared" ref="D51:D52" si="14">IF(C51="Empresa",B51,)</f>
        <v>0</v>
      </c>
      <c r="E51" s="7">
        <f t="shared" ref="E51:E52" si="15">IF(C51="Embrapii",B51,)</f>
        <v>0</v>
      </c>
      <c r="F51" s="44"/>
      <c r="G51" s="7"/>
      <c r="H51" s="31"/>
      <c r="I51" s="31"/>
      <c r="J51" s="31"/>
      <c r="K51" s="31"/>
      <c r="L51" s="31"/>
      <c r="M51" s="31"/>
      <c r="N51" s="31"/>
      <c r="O51" s="31"/>
      <c r="P51" s="31"/>
      <c r="Q51" s="31"/>
      <c r="R51" s="31"/>
      <c r="S51" s="31"/>
      <c r="T51" s="31"/>
      <c r="U51" s="31"/>
      <c r="V51" s="31"/>
      <c r="W51" s="31"/>
      <c r="X51" s="31"/>
      <c r="Y51" s="31"/>
      <c r="Z51" s="31"/>
    </row>
    <row r="52" spans="1:26" ht="13.8" x14ac:dyDescent="0.25">
      <c r="A52" s="6" t="s">
        <v>81</v>
      </c>
      <c r="B52" s="35"/>
      <c r="C52" s="4" t="s">
        <v>50</v>
      </c>
      <c r="D52" s="7">
        <f t="shared" si="14"/>
        <v>0</v>
      </c>
      <c r="E52" s="7">
        <f t="shared" si="15"/>
        <v>0</v>
      </c>
      <c r="F52" s="5"/>
      <c r="G52" s="7"/>
      <c r="H52" s="31"/>
      <c r="I52" s="31"/>
      <c r="J52" s="31"/>
      <c r="K52" s="31"/>
      <c r="L52" s="31"/>
      <c r="M52" s="31"/>
      <c r="N52" s="31"/>
      <c r="O52" s="31"/>
      <c r="P52" s="31"/>
      <c r="Q52" s="31"/>
      <c r="R52" s="31"/>
      <c r="S52" s="31"/>
      <c r="T52" s="31"/>
      <c r="U52" s="31"/>
      <c r="V52" s="31"/>
      <c r="W52" s="31"/>
      <c r="X52" s="31"/>
      <c r="Y52" s="31"/>
      <c r="Z52" s="31"/>
    </row>
    <row r="53" spans="1:26" ht="13.8" x14ac:dyDescent="0.25">
      <c r="A53" s="36" t="s">
        <v>76</v>
      </c>
      <c r="B53" s="45">
        <f>F50-SUM(B51:B52)</f>
        <v>7776</v>
      </c>
      <c r="C53" s="36" t="s">
        <v>27</v>
      </c>
      <c r="D53" s="38">
        <f t="shared" ref="D53:E53" si="16">SUM(D51:D52)</f>
        <v>0</v>
      </c>
      <c r="E53" s="38">
        <f t="shared" si="16"/>
        <v>0</v>
      </c>
      <c r="F53" s="31"/>
      <c r="G53" s="7"/>
      <c r="H53" s="7"/>
      <c r="I53" s="7"/>
      <c r="J53" s="7"/>
      <c r="K53" s="7"/>
      <c r="L53" s="7"/>
      <c r="M53" s="7"/>
      <c r="N53" s="7"/>
      <c r="O53" s="7"/>
      <c r="P53" s="7"/>
      <c r="Q53" s="7"/>
      <c r="R53" s="7"/>
      <c r="S53" s="7"/>
      <c r="T53" s="7"/>
      <c r="U53" s="7"/>
      <c r="V53" s="7"/>
      <c r="W53" s="7"/>
      <c r="X53" s="7"/>
      <c r="Y53" s="7"/>
      <c r="Z53" s="7"/>
    </row>
    <row r="54" spans="1:26" ht="24.75" customHeight="1" x14ac:dyDescent="0.25">
      <c r="A54" s="17"/>
      <c r="B54" s="10"/>
      <c r="C54" s="10"/>
      <c r="D54" s="10"/>
      <c r="E54" s="10"/>
      <c r="F54" s="10"/>
      <c r="G54" s="10"/>
      <c r="H54" s="31"/>
      <c r="I54" s="31"/>
      <c r="J54" s="31"/>
      <c r="K54" s="31"/>
      <c r="L54" s="31"/>
      <c r="M54" s="31"/>
      <c r="N54" s="31"/>
      <c r="O54" s="31"/>
      <c r="P54" s="31"/>
      <c r="Q54" s="31"/>
      <c r="R54" s="31"/>
      <c r="S54" s="31"/>
      <c r="T54" s="31"/>
      <c r="U54" s="31"/>
      <c r="V54" s="31"/>
      <c r="W54" s="31"/>
      <c r="X54" s="31"/>
      <c r="Y54" s="31"/>
      <c r="Z54" s="31"/>
    </row>
    <row r="55" spans="1:26" ht="13.8" x14ac:dyDescent="0.25">
      <c r="A55" s="464" t="s">
        <v>82</v>
      </c>
      <c r="B55" s="366"/>
      <c r="C55" s="462" t="s">
        <v>83</v>
      </c>
      <c r="D55" s="463"/>
      <c r="E55" s="462" t="s">
        <v>84</v>
      </c>
      <c r="F55" s="463"/>
      <c r="G55" s="462" t="s">
        <v>85</v>
      </c>
      <c r="H55" s="463"/>
      <c r="I55" s="462" t="s">
        <v>86</v>
      </c>
      <c r="J55" s="463"/>
      <c r="K55" s="462" t="s">
        <v>87</v>
      </c>
      <c r="L55" s="463"/>
      <c r="M55" s="462" t="s">
        <v>88</v>
      </c>
      <c r="N55" s="463"/>
      <c r="O55" s="462" t="s">
        <v>89</v>
      </c>
      <c r="P55" s="463"/>
      <c r="Q55" s="462" t="s">
        <v>90</v>
      </c>
      <c r="R55" s="463"/>
      <c r="S55" s="462" t="s">
        <v>91</v>
      </c>
      <c r="T55" s="463"/>
      <c r="U55" s="462" t="s">
        <v>92</v>
      </c>
      <c r="V55" s="463"/>
      <c r="W55" s="462" t="s">
        <v>93</v>
      </c>
      <c r="X55" s="463"/>
      <c r="Y55" s="462" t="s">
        <v>94</v>
      </c>
      <c r="Z55" s="463"/>
    </row>
    <row r="56" spans="1:26" ht="13.8" x14ac:dyDescent="0.25">
      <c r="A56" s="465" t="s">
        <v>61</v>
      </c>
      <c r="B56" s="366"/>
      <c r="C56" s="46" t="s">
        <v>28</v>
      </c>
      <c r="D56" s="47" t="s">
        <v>72</v>
      </c>
      <c r="E56" s="46" t="s">
        <v>28</v>
      </c>
      <c r="F56" s="47" t="s">
        <v>72</v>
      </c>
      <c r="G56" s="46" t="s">
        <v>28</v>
      </c>
      <c r="H56" s="47" t="s">
        <v>72</v>
      </c>
      <c r="I56" s="46" t="s">
        <v>28</v>
      </c>
      <c r="J56" s="47" t="s">
        <v>72</v>
      </c>
      <c r="K56" s="46" t="s">
        <v>28</v>
      </c>
      <c r="L56" s="47" t="s">
        <v>72</v>
      </c>
      <c r="M56" s="46" t="s">
        <v>28</v>
      </c>
      <c r="N56" s="47" t="s">
        <v>72</v>
      </c>
      <c r="O56" s="46" t="s">
        <v>28</v>
      </c>
      <c r="P56" s="47" t="s">
        <v>72</v>
      </c>
      <c r="Q56" s="46" t="s">
        <v>28</v>
      </c>
      <c r="R56" s="47" t="s">
        <v>72</v>
      </c>
      <c r="S56" s="46" t="s">
        <v>28</v>
      </c>
      <c r="T56" s="47" t="s">
        <v>72</v>
      </c>
      <c r="U56" s="46" t="s">
        <v>28</v>
      </c>
      <c r="V56" s="47" t="s">
        <v>72</v>
      </c>
      <c r="W56" s="46" t="s">
        <v>28</v>
      </c>
      <c r="X56" s="47" t="s">
        <v>72</v>
      </c>
      <c r="Y56" s="46" t="s">
        <v>28</v>
      </c>
      <c r="Z56" s="47" t="s">
        <v>72</v>
      </c>
    </row>
    <row r="57" spans="1:26" ht="13.8" x14ac:dyDescent="0.25">
      <c r="A57" s="457"/>
      <c r="B57" s="366"/>
      <c r="C57" s="48"/>
      <c r="D57" s="4" t="s">
        <v>50</v>
      </c>
      <c r="E57" s="49"/>
      <c r="F57" s="4" t="s">
        <v>50</v>
      </c>
      <c r="G57" s="49"/>
      <c r="H57" s="4" t="s">
        <v>50</v>
      </c>
      <c r="I57" s="49"/>
      <c r="J57" s="4" t="s">
        <v>50</v>
      </c>
      <c r="K57" s="49"/>
      <c r="L57" s="4" t="s">
        <v>50</v>
      </c>
      <c r="M57" s="49"/>
      <c r="N57" s="4" t="s">
        <v>50</v>
      </c>
      <c r="O57" s="49"/>
      <c r="P57" s="4" t="s">
        <v>50</v>
      </c>
      <c r="Q57" s="49"/>
      <c r="R57" s="4" t="s">
        <v>50</v>
      </c>
      <c r="S57" s="49"/>
      <c r="T57" s="4" t="s">
        <v>50</v>
      </c>
      <c r="U57" s="49"/>
      <c r="V57" s="4" t="s">
        <v>50</v>
      </c>
      <c r="W57" s="49"/>
      <c r="X57" s="4" t="s">
        <v>50</v>
      </c>
      <c r="Y57" s="49"/>
      <c r="Z57" s="4" t="s">
        <v>50</v>
      </c>
    </row>
    <row r="58" spans="1:26" ht="13.8" x14ac:dyDescent="0.25">
      <c r="A58" s="457"/>
      <c r="B58" s="366"/>
      <c r="C58" s="48"/>
      <c r="D58" s="4" t="s">
        <v>50</v>
      </c>
      <c r="E58" s="49"/>
      <c r="F58" s="4" t="s">
        <v>50</v>
      </c>
      <c r="G58" s="49"/>
      <c r="H58" s="4" t="s">
        <v>50</v>
      </c>
      <c r="I58" s="49"/>
      <c r="J58" s="4" t="s">
        <v>50</v>
      </c>
      <c r="K58" s="49"/>
      <c r="L58" s="4" t="s">
        <v>50</v>
      </c>
      <c r="M58" s="49"/>
      <c r="N58" s="4" t="s">
        <v>50</v>
      </c>
      <c r="O58" s="49"/>
      <c r="P58" s="4" t="s">
        <v>50</v>
      </c>
      <c r="Q58" s="49"/>
      <c r="R58" s="4" t="s">
        <v>50</v>
      </c>
      <c r="S58" s="49"/>
      <c r="T58" s="4" t="s">
        <v>50</v>
      </c>
      <c r="U58" s="49"/>
      <c r="V58" s="4" t="s">
        <v>50</v>
      </c>
      <c r="W58" s="49"/>
      <c r="X58" s="4" t="s">
        <v>50</v>
      </c>
      <c r="Y58" s="49"/>
      <c r="Z58" s="4" t="s">
        <v>50</v>
      </c>
    </row>
    <row r="59" spans="1:26" ht="13.8" x14ac:dyDescent="0.25">
      <c r="A59" s="457"/>
      <c r="B59" s="366"/>
      <c r="C59" s="48"/>
      <c r="D59" s="4" t="s">
        <v>50</v>
      </c>
      <c r="E59" s="48"/>
      <c r="F59" s="4" t="s">
        <v>50</v>
      </c>
      <c r="G59" s="48"/>
      <c r="H59" s="4" t="s">
        <v>50</v>
      </c>
      <c r="I59" s="48"/>
      <c r="J59" s="4" t="s">
        <v>50</v>
      </c>
      <c r="K59" s="48"/>
      <c r="L59" s="4" t="s">
        <v>50</v>
      </c>
      <c r="M59" s="48"/>
      <c r="N59" s="4" t="s">
        <v>50</v>
      </c>
      <c r="O59" s="48"/>
      <c r="P59" s="4" t="s">
        <v>50</v>
      </c>
      <c r="Q59" s="48"/>
      <c r="R59" s="4" t="s">
        <v>50</v>
      </c>
      <c r="S59" s="48"/>
      <c r="T59" s="4" t="s">
        <v>50</v>
      </c>
      <c r="U59" s="48"/>
      <c r="V59" s="4" t="s">
        <v>50</v>
      </c>
      <c r="W59" s="48"/>
      <c r="X59" s="4" t="s">
        <v>50</v>
      </c>
      <c r="Y59" s="48"/>
      <c r="Z59" s="4" t="s">
        <v>50</v>
      </c>
    </row>
    <row r="60" spans="1:26" ht="13.8" x14ac:dyDescent="0.25">
      <c r="A60" s="457"/>
      <c r="B60" s="366"/>
      <c r="C60" s="48"/>
      <c r="D60" s="4" t="s">
        <v>50</v>
      </c>
      <c r="E60" s="48"/>
      <c r="F60" s="4" t="s">
        <v>50</v>
      </c>
      <c r="G60" s="48"/>
      <c r="H60" s="4" t="s">
        <v>50</v>
      </c>
      <c r="I60" s="48"/>
      <c r="J60" s="4" t="s">
        <v>50</v>
      </c>
      <c r="K60" s="48"/>
      <c r="L60" s="4" t="s">
        <v>50</v>
      </c>
      <c r="M60" s="48"/>
      <c r="N60" s="4" t="s">
        <v>50</v>
      </c>
      <c r="O60" s="48"/>
      <c r="P60" s="4" t="s">
        <v>50</v>
      </c>
      <c r="Q60" s="48"/>
      <c r="R60" s="4" t="s">
        <v>50</v>
      </c>
      <c r="S60" s="48"/>
      <c r="T60" s="4" t="s">
        <v>50</v>
      </c>
      <c r="U60" s="48"/>
      <c r="V60" s="4" t="s">
        <v>50</v>
      </c>
      <c r="W60" s="48"/>
      <c r="X60" s="4" t="s">
        <v>50</v>
      </c>
      <c r="Y60" s="48"/>
      <c r="Z60" s="4" t="s">
        <v>50</v>
      </c>
    </row>
    <row r="61" spans="1:26" ht="13.8" x14ac:dyDescent="0.25">
      <c r="A61" s="457"/>
      <c r="B61" s="366"/>
      <c r="C61" s="48"/>
      <c r="D61" s="4" t="s">
        <v>50</v>
      </c>
      <c r="E61" s="48"/>
      <c r="F61" s="4" t="s">
        <v>50</v>
      </c>
      <c r="G61" s="48"/>
      <c r="H61" s="4" t="s">
        <v>50</v>
      </c>
      <c r="I61" s="48"/>
      <c r="J61" s="4" t="s">
        <v>50</v>
      </c>
      <c r="K61" s="48"/>
      <c r="L61" s="4" t="s">
        <v>50</v>
      </c>
      <c r="M61" s="48"/>
      <c r="N61" s="4" t="s">
        <v>50</v>
      </c>
      <c r="O61" s="48"/>
      <c r="P61" s="4" t="s">
        <v>50</v>
      </c>
      <c r="Q61" s="48"/>
      <c r="R61" s="4" t="s">
        <v>50</v>
      </c>
      <c r="S61" s="48"/>
      <c r="T61" s="4" t="s">
        <v>50</v>
      </c>
      <c r="U61" s="48"/>
      <c r="V61" s="4" t="s">
        <v>50</v>
      </c>
      <c r="W61" s="48"/>
      <c r="X61" s="4" t="s">
        <v>50</v>
      </c>
      <c r="Y61" s="48"/>
      <c r="Z61" s="4" t="s">
        <v>50</v>
      </c>
    </row>
    <row r="62" spans="1:26" ht="13.8" x14ac:dyDescent="0.25">
      <c r="A62" s="457"/>
      <c r="B62" s="366"/>
      <c r="C62" s="48"/>
      <c r="D62" s="4" t="s">
        <v>50</v>
      </c>
      <c r="E62" s="48"/>
      <c r="F62" s="4" t="s">
        <v>50</v>
      </c>
      <c r="G62" s="49"/>
      <c r="H62" s="4" t="s">
        <v>50</v>
      </c>
      <c r="I62" s="49"/>
      <c r="J62" s="4" t="s">
        <v>50</v>
      </c>
      <c r="K62" s="49"/>
      <c r="L62" s="4" t="s">
        <v>50</v>
      </c>
      <c r="M62" s="49"/>
      <c r="N62" s="4" t="s">
        <v>50</v>
      </c>
      <c r="O62" s="49"/>
      <c r="P62" s="4" t="s">
        <v>50</v>
      </c>
      <c r="Q62" s="49"/>
      <c r="R62" s="4" t="s">
        <v>50</v>
      </c>
      <c r="S62" s="49"/>
      <c r="T62" s="4" t="s">
        <v>50</v>
      </c>
      <c r="U62" s="49"/>
      <c r="V62" s="4" t="s">
        <v>50</v>
      </c>
      <c r="W62" s="49"/>
      <c r="X62" s="4" t="s">
        <v>50</v>
      </c>
      <c r="Y62" s="49"/>
      <c r="Z62" s="4" t="s">
        <v>50</v>
      </c>
    </row>
    <row r="63" spans="1:26" ht="13.8" x14ac:dyDescent="0.25">
      <c r="A63" s="457"/>
      <c r="B63" s="366"/>
      <c r="C63" s="48"/>
      <c r="D63" s="4" t="s">
        <v>50</v>
      </c>
      <c r="E63" s="48"/>
      <c r="F63" s="4" t="s">
        <v>50</v>
      </c>
      <c r="G63" s="48"/>
      <c r="H63" s="4" t="s">
        <v>50</v>
      </c>
      <c r="I63" s="49"/>
      <c r="J63" s="4" t="s">
        <v>50</v>
      </c>
      <c r="K63" s="49"/>
      <c r="L63" s="4" t="s">
        <v>50</v>
      </c>
      <c r="M63" s="49"/>
      <c r="N63" s="4" t="s">
        <v>50</v>
      </c>
      <c r="O63" s="49"/>
      <c r="P63" s="4" t="s">
        <v>50</v>
      </c>
      <c r="Q63" s="49"/>
      <c r="R63" s="4" t="s">
        <v>50</v>
      </c>
      <c r="S63" s="49"/>
      <c r="T63" s="4" t="s">
        <v>50</v>
      </c>
      <c r="U63" s="49"/>
      <c r="V63" s="4" t="s">
        <v>50</v>
      </c>
      <c r="W63" s="49"/>
      <c r="X63" s="4" t="s">
        <v>50</v>
      </c>
      <c r="Y63" s="49"/>
      <c r="Z63" s="4" t="s">
        <v>50</v>
      </c>
    </row>
    <row r="64" spans="1:26" ht="13.8" x14ac:dyDescent="0.25">
      <c r="A64" s="457"/>
      <c r="B64" s="366"/>
      <c r="C64" s="48"/>
      <c r="D64" s="4" t="s">
        <v>50</v>
      </c>
      <c r="E64" s="48"/>
      <c r="F64" s="4" t="s">
        <v>50</v>
      </c>
      <c r="G64" s="48"/>
      <c r="H64" s="4" t="s">
        <v>50</v>
      </c>
      <c r="I64" s="48"/>
      <c r="J64" s="4" t="s">
        <v>50</v>
      </c>
      <c r="K64" s="48"/>
      <c r="L64" s="4" t="s">
        <v>50</v>
      </c>
      <c r="M64" s="48"/>
      <c r="N64" s="4" t="s">
        <v>50</v>
      </c>
      <c r="O64" s="48"/>
      <c r="P64" s="4" t="s">
        <v>50</v>
      </c>
      <c r="Q64" s="48"/>
      <c r="R64" s="4" t="s">
        <v>50</v>
      </c>
      <c r="S64" s="48"/>
      <c r="T64" s="4" t="s">
        <v>50</v>
      </c>
      <c r="U64" s="48"/>
      <c r="V64" s="4" t="s">
        <v>50</v>
      </c>
      <c r="W64" s="48"/>
      <c r="X64" s="4" t="s">
        <v>50</v>
      </c>
      <c r="Y64" s="48"/>
      <c r="Z64" s="4" t="s">
        <v>50</v>
      </c>
    </row>
    <row r="65" spans="1:26" ht="13.8" x14ac:dyDescent="0.25">
      <c r="A65" s="457"/>
      <c r="B65" s="366"/>
      <c r="C65" s="48"/>
      <c r="D65" s="4" t="s">
        <v>50</v>
      </c>
      <c r="E65" s="48"/>
      <c r="F65" s="4" t="s">
        <v>50</v>
      </c>
      <c r="G65" s="48"/>
      <c r="H65" s="4" t="s">
        <v>50</v>
      </c>
      <c r="I65" s="48"/>
      <c r="J65" s="4" t="s">
        <v>50</v>
      </c>
      <c r="K65" s="48"/>
      <c r="L65" s="4" t="s">
        <v>50</v>
      </c>
      <c r="M65" s="48"/>
      <c r="N65" s="4" t="s">
        <v>50</v>
      </c>
      <c r="O65" s="48"/>
      <c r="P65" s="4" t="s">
        <v>50</v>
      </c>
      <c r="Q65" s="48"/>
      <c r="R65" s="4" t="s">
        <v>50</v>
      </c>
      <c r="S65" s="48"/>
      <c r="T65" s="4" t="s">
        <v>50</v>
      </c>
      <c r="U65" s="48"/>
      <c r="V65" s="4" t="s">
        <v>50</v>
      </c>
      <c r="W65" s="48"/>
      <c r="X65" s="4" t="s">
        <v>50</v>
      </c>
      <c r="Y65" s="48"/>
      <c r="Z65" s="4" t="s">
        <v>50</v>
      </c>
    </row>
    <row r="66" spans="1:26" ht="13.8" x14ac:dyDescent="0.25">
      <c r="A66" s="457"/>
      <c r="B66" s="366"/>
      <c r="C66" s="48"/>
      <c r="D66" s="4" t="s">
        <v>50</v>
      </c>
      <c r="E66" s="48"/>
      <c r="F66" s="4" t="s">
        <v>50</v>
      </c>
      <c r="G66" s="48"/>
      <c r="H66" s="4" t="s">
        <v>50</v>
      </c>
      <c r="I66" s="48"/>
      <c r="J66" s="4" t="s">
        <v>50</v>
      </c>
      <c r="K66" s="48"/>
      <c r="L66" s="4" t="s">
        <v>50</v>
      </c>
      <c r="M66" s="48"/>
      <c r="N66" s="4" t="s">
        <v>50</v>
      </c>
      <c r="O66" s="48"/>
      <c r="P66" s="4" t="s">
        <v>50</v>
      </c>
      <c r="Q66" s="48"/>
      <c r="R66" s="4" t="s">
        <v>50</v>
      </c>
      <c r="S66" s="48"/>
      <c r="T66" s="4" t="s">
        <v>50</v>
      </c>
      <c r="U66" s="48"/>
      <c r="V66" s="4" t="s">
        <v>50</v>
      </c>
      <c r="W66" s="48"/>
      <c r="X66" s="4" t="s">
        <v>50</v>
      </c>
      <c r="Y66" s="48"/>
      <c r="Z66" s="4" t="s">
        <v>50</v>
      </c>
    </row>
    <row r="67" spans="1:26" ht="13.8" x14ac:dyDescent="0.25">
      <c r="A67" s="457"/>
      <c r="B67" s="366"/>
      <c r="C67" s="48"/>
      <c r="D67" s="4" t="s">
        <v>50</v>
      </c>
      <c r="E67" s="48"/>
      <c r="F67" s="4" t="s">
        <v>50</v>
      </c>
      <c r="G67" s="49"/>
      <c r="H67" s="4" t="s">
        <v>50</v>
      </c>
      <c r="I67" s="49"/>
      <c r="J67" s="4" t="s">
        <v>50</v>
      </c>
      <c r="K67" s="49"/>
      <c r="L67" s="4" t="s">
        <v>50</v>
      </c>
      <c r="M67" s="49"/>
      <c r="N67" s="4" t="s">
        <v>50</v>
      </c>
      <c r="O67" s="49"/>
      <c r="P67" s="4" t="s">
        <v>50</v>
      </c>
      <c r="Q67" s="49"/>
      <c r="R67" s="4" t="s">
        <v>50</v>
      </c>
      <c r="S67" s="49"/>
      <c r="T67" s="4" t="s">
        <v>50</v>
      </c>
      <c r="U67" s="49"/>
      <c r="V67" s="4" t="s">
        <v>50</v>
      </c>
      <c r="W67" s="49"/>
      <c r="X67" s="4" t="s">
        <v>50</v>
      </c>
      <c r="Y67" s="49"/>
      <c r="Z67" s="4" t="s">
        <v>50</v>
      </c>
    </row>
    <row r="68" spans="1:26" ht="13.8" x14ac:dyDescent="0.25">
      <c r="A68" s="457"/>
      <c r="B68" s="366"/>
      <c r="C68" s="48"/>
      <c r="D68" s="4" t="s">
        <v>50</v>
      </c>
      <c r="E68" s="48"/>
      <c r="F68" s="4" t="s">
        <v>50</v>
      </c>
      <c r="G68" s="48"/>
      <c r="H68" s="4" t="s">
        <v>50</v>
      </c>
      <c r="I68" s="48"/>
      <c r="J68" s="4" t="s">
        <v>50</v>
      </c>
      <c r="K68" s="48"/>
      <c r="L68" s="4" t="s">
        <v>50</v>
      </c>
      <c r="M68" s="48"/>
      <c r="N68" s="4" t="s">
        <v>50</v>
      </c>
      <c r="O68" s="48"/>
      <c r="P68" s="4" t="s">
        <v>50</v>
      </c>
      <c r="Q68" s="48"/>
      <c r="R68" s="4" t="s">
        <v>50</v>
      </c>
      <c r="S68" s="48"/>
      <c r="T68" s="4" t="s">
        <v>50</v>
      </c>
      <c r="U68" s="48"/>
      <c r="V68" s="4" t="s">
        <v>50</v>
      </c>
      <c r="W68" s="48"/>
      <c r="X68" s="4" t="s">
        <v>50</v>
      </c>
      <c r="Y68" s="48"/>
      <c r="Z68" s="4" t="s">
        <v>50</v>
      </c>
    </row>
    <row r="69" spans="1:26" ht="13.8" x14ac:dyDescent="0.25">
      <c r="A69" s="457"/>
      <c r="B69" s="366"/>
      <c r="C69" s="48"/>
      <c r="D69" s="4" t="s">
        <v>50</v>
      </c>
      <c r="E69" s="48"/>
      <c r="F69" s="4" t="s">
        <v>50</v>
      </c>
      <c r="G69" s="48"/>
      <c r="H69" s="4" t="s">
        <v>50</v>
      </c>
      <c r="I69" s="48"/>
      <c r="J69" s="4" t="s">
        <v>50</v>
      </c>
      <c r="K69" s="49"/>
      <c r="L69" s="4" t="s">
        <v>50</v>
      </c>
      <c r="M69" s="49"/>
      <c r="N69" s="4" t="s">
        <v>50</v>
      </c>
      <c r="O69" s="49"/>
      <c r="P69" s="4" t="s">
        <v>50</v>
      </c>
      <c r="Q69" s="49"/>
      <c r="R69" s="4" t="s">
        <v>50</v>
      </c>
      <c r="S69" s="49"/>
      <c r="T69" s="4" t="s">
        <v>50</v>
      </c>
      <c r="U69" s="49"/>
      <c r="V69" s="4" t="s">
        <v>50</v>
      </c>
      <c r="W69" s="49"/>
      <c r="X69" s="4" t="s">
        <v>50</v>
      </c>
      <c r="Y69" s="49"/>
      <c r="Z69" s="4" t="s">
        <v>50</v>
      </c>
    </row>
    <row r="70" spans="1:26" ht="13.8" x14ac:dyDescent="0.25">
      <c r="A70" s="457"/>
      <c r="B70" s="366"/>
      <c r="C70" s="48"/>
      <c r="D70" s="4" t="s">
        <v>50</v>
      </c>
      <c r="E70" s="48"/>
      <c r="F70" s="4" t="s">
        <v>50</v>
      </c>
      <c r="G70" s="48"/>
      <c r="H70" s="4" t="s">
        <v>50</v>
      </c>
      <c r="I70" s="48"/>
      <c r="J70" s="4" t="s">
        <v>50</v>
      </c>
      <c r="K70" s="48"/>
      <c r="L70" s="4" t="s">
        <v>50</v>
      </c>
      <c r="M70" s="48"/>
      <c r="N70" s="4" t="s">
        <v>50</v>
      </c>
      <c r="O70" s="48"/>
      <c r="P70" s="4" t="s">
        <v>50</v>
      </c>
      <c r="Q70" s="48"/>
      <c r="R70" s="4" t="s">
        <v>50</v>
      </c>
      <c r="S70" s="48"/>
      <c r="T70" s="4" t="s">
        <v>50</v>
      </c>
      <c r="U70" s="48"/>
      <c r="V70" s="4" t="s">
        <v>50</v>
      </c>
      <c r="W70" s="48"/>
      <c r="X70" s="4" t="s">
        <v>50</v>
      </c>
      <c r="Y70" s="48"/>
      <c r="Z70" s="4" t="s">
        <v>50</v>
      </c>
    </row>
    <row r="71" spans="1:26" ht="13.8" x14ac:dyDescent="0.25">
      <c r="A71" s="457"/>
      <c r="B71" s="366"/>
      <c r="C71" s="48"/>
      <c r="D71" s="4" t="s">
        <v>50</v>
      </c>
      <c r="E71" s="48"/>
      <c r="F71" s="4" t="s">
        <v>50</v>
      </c>
      <c r="G71" s="48"/>
      <c r="H71" s="4" t="s">
        <v>50</v>
      </c>
      <c r="I71" s="48"/>
      <c r="J71" s="4" t="s">
        <v>50</v>
      </c>
      <c r="K71" s="48"/>
      <c r="L71" s="4" t="s">
        <v>50</v>
      </c>
      <c r="M71" s="48"/>
      <c r="N71" s="4" t="s">
        <v>50</v>
      </c>
      <c r="O71" s="48"/>
      <c r="P71" s="4" t="s">
        <v>50</v>
      </c>
      <c r="Q71" s="48"/>
      <c r="R71" s="4" t="s">
        <v>50</v>
      </c>
      <c r="S71" s="48"/>
      <c r="T71" s="4" t="s">
        <v>50</v>
      </c>
      <c r="U71" s="48"/>
      <c r="V71" s="4" t="s">
        <v>50</v>
      </c>
      <c r="W71" s="48"/>
      <c r="X71" s="4" t="s">
        <v>50</v>
      </c>
      <c r="Y71" s="48"/>
      <c r="Z71" s="4" t="s">
        <v>50</v>
      </c>
    </row>
    <row r="72" spans="1:26" ht="13.8" x14ac:dyDescent="0.25">
      <c r="A72" s="457"/>
      <c r="B72" s="366"/>
      <c r="C72" s="48"/>
      <c r="D72" s="4" t="s">
        <v>50</v>
      </c>
      <c r="E72" s="48"/>
      <c r="F72" s="4" t="s">
        <v>50</v>
      </c>
      <c r="G72" s="48"/>
      <c r="H72" s="4" t="s">
        <v>50</v>
      </c>
      <c r="I72" s="48"/>
      <c r="J72" s="4" t="s">
        <v>50</v>
      </c>
      <c r="K72" s="48"/>
      <c r="L72" s="4" t="s">
        <v>50</v>
      </c>
      <c r="M72" s="48"/>
      <c r="N72" s="4" t="s">
        <v>50</v>
      </c>
      <c r="O72" s="48"/>
      <c r="P72" s="4" t="s">
        <v>50</v>
      </c>
      <c r="Q72" s="48"/>
      <c r="R72" s="4" t="s">
        <v>50</v>
      </c>
      <c r="S72" s="48"/>
      <c r="T72" s="4" t="s">
        <v>50</v>
      </c>
      <c r="U72" s="48"/>
      <c r="V72" s="4" t="s">
        <v>50</v>
      </c>
      <c r="W72" s="48"/>
      <c r="X72" s="4" t="s">
        <v>50</v>
      </c>
      <c r="Y72" s="48"/>
      <c r="Z72" s="4" t="s">
        <v>50</v>
      </c>
    </row>
    <row r="73" spans="1:26" ht="13.8" x14ac:dyDescent="0.25">
      <c r="A73" s="457"/>
      <c r="B73" s="366"/>
      <c r="C73" s="48"/>
      <c r="D73" s="4" t="s">
        <v>50</v>
      </c>
      <c r="E73" s="49"/>
      <c r="F73" s="4" t="s">
        <v>50</v>
      </c>
      <c r="G73" s="49"/>
      <c r="H73" s="4" t="s">
        <v>50</v>
      </c>
      <c r="I73" s="49"/>
      <c r="J73" s="4" t="s">
        <v>50</v>
      </c>
      <c r="K73" s="49"/>
      <c r="L73" s="4" t="s">
        <v>50</v>
      </c>
      <c r="M73" s="49"/>
      <c r="N73" s="4" t="s">
        <v>50</v>
      </c>
      <c r="O73" s="49"/>
      <c r="P73" s="4" t="s">
        <v>50</v>
      </c>
      <c r="Q73" s="49"/>
      <c r="R73" s="4" t="s">
        <v>50</v>
      </c>
      <c r="S73" s="49"/>
      <c r="T73" s="4" t="s">
        <v>50</v>
      </c>
      <c r="U73" s="49"/>
      <c r="V73" s="4" t="s">
        <v>50</v>
      </c>
      <c r="W73" s="49"/>
      <c r="X73" s="4" t="s">
        <v>50</v>
      </c>
      <c r="Y73" s="49"/>
      <c r="Z73" s="4" t="s">
        <v>50</v>
      </c>
    </row>
    <row r="74" spans="1:26" ht="13.8" x14ac:dyDescent="0.25">
      <c r="A74" s="457"/>
      <c r="B74" s="366"/>
      <c r="C74" s="48"/>
      <c r="D74" s="4" t="s">
        <v>50</v>
      </c>
      <c r="E74" s="48"/>
      <c r="F74" s="4" t="s">
        <v>50</v>
      </c>
      <c r="G74" s="48"/>
      <c r="H74" s="4" t="s">
        <v>50</v>
      </c>
      <c r="I74" s="48"/>
      <c r="J74" s="4" t="s">
        <v>50</v>
      </c>
      <c r="K74" s="48"/>
      <c r="L74" s="4" t="s">
        <v>50</v>
      </c>
      <c r="M74" s="48"/>
      <c r="N74" s="4" t="s">
        <v>50</v>
      </c>
      <c r="O74" s="48"/>
      <c r="P74" s="4" t="s">
        <v>50</v>
      </c>
      <c r="Q74" s="48"/>
      <c r="R74" s="4" t="s">
        <v>50</v>
      </c>
      <c r="S74" s="48"/>
      <c r="T74" s="4" t="s">
        <v>50</v>
      </c>
      <c r="U74" s="48"/>
      <c r="V74" s="4" t="s">
        <v>50</v>
      </c>
      <c r="W74" s="48"/>
      <c r="X74" s="4" t="s">
        <v>50</v>
      </c>
      <c r="Y74" s="48"/>
      <c r="Z74" s="4" t="s">
        <v>50</v>
      </c>
    </row>
    <row r="75" spans="1:26" ht="13.8" x14ac:dyDescent="0.25">
      <c r="A75" s="457"/>
      <c r="B75" s="366"/>
      <c r="C75" s="48"/>
      <c r="D75" s="4" t="s">
        <v>50</v>
      </c>
      <c r="E75" s="48"/>
      <c r="F75" s="4" t="s">
        <v>50</v>
      </c>
      <c r="G75" s="48"/>
      <c r="H75" s="4" t="s">
        <v>50</v>
      </c>
      <c r="I75" s="48"/>
      <c r="J75" s="4" t="s">
        <v>50</v>
      </c>
      <c r="K75" s="48"/>
      <c r="L75" s="4" t="s">
        <v>50</v>
      </c>
      <c r="M75" s="48"/>
      <c r="N75" s="4" t="s">
        <v>50</v>
      </c>
      <c r="O75" s="48"/>
      <c r="P75" s="4" t="s">
        <v>50</v>
      </c>
      <c r="Q75" s="48"/>
      <c r="R75" s="4" t="s">
        <v>50</v>
      </c>
      <c r="S75" s="48"/>
      <c r="T75" s="4" t="s">
        <v>50</v>
      </c>
      <c r="U75" s="48"/>
      <c r="V75" s="4" t="s">
        <v>50</v>
      </c>
      <c r="W75" s="48"/>
      <c r="X75" s="4" t="s">
        <v>50</v>
      </c>
      <c r="Y75" s="48"/>
      <c r="Z75" s="4" t="s">
        <v>50</v>
      </c>
    </row>
    <row r="76" spans="1:26" ht="13.8" x14ac:dyDescent="0.25">
      <c r="A76" s="50" t="s">
        <v>95</v>
      </c>
      <c r="B76" s="42">
        <f>Negociação!B12</f>
        <v>48000</v>
      </c>
      <c r="C76" s="51"/>
      <c r="D76" s="52"/>
      <c r="E76" s="53"/>
      <c r="F76" s="52"/>
      <c r="G76" s="53"/>
      <c r="H76" s="52"/>
      <c r="I76" s="53"/>
      <c r="J76" s="52"/>
      <c r="K76" s="53"/>
      <c r="L76" s="52"/>
      <c r="M76" s="53"/>
      <c r="N76" s="52"/>
      <c r="O76" s="53"/>
      <c r="P76" s="52"/>
      <c r="Q76" s="53"/>
      <c r="R76" s="52"/>
      <c r="S76" s="53"/>
      <c r="T76" s="52"/>
      <c r="U76" s="53"/>
      <c r="V76" s="52"/>
      <c r="W76" s="53"/>
      <c r="X76" s="52"/>
      <c r="Y76" s="53"/>
      <c r="Z76" s="52"/>
    </row>
    <row r="77" spans="1:26" ht="13.8" x14ac:dyDescent="0.25">
      <c r="A77" s="50" t="s">
        <v>96</v>
      </c>
      <c r="B77" s="42">
        <f>B76-SUM(B78:B79)</f>
        <v>48000</v>
      </c>
      <c r="C77" s="51"/>
      <c r="D77" s="52"/>
      <c r="E77" s="53"/>
      <c r="F77" s="52"/>
      <c r="G77" s="53"/>
      <c r="H77" s="52"/>
      <c r="I77" s="53"/>
      <c r="J77" s="52"/>
      <c r="K77" s="53"/>
      <c r="L77" s="52"/>
      <c r="M77" s="53"/>
      <c r="N77" s="52"/>
      <c r="O77" s="53"/>
      <c r="P77" s="52"/>
      <c r="Q77" s="53"/>
      <c r="R77" s="52"/>
      <c r="S77" s="53"/>
      <c r="T77" s="52"/>
      <c r="U77" s="53"/>
      <c r="V77" s="52"/>
      <c r="W77" s="53"/>
      <c r="X77" s="52"/>
      <c r="Y77" s="53"/>
      <c r="Z77" s="52"/>
    </row>
    <row r="78" spans="1:26" ht="13.8" x14ac:dyDescent="0.25">
      <c r="A78" s="36" t="s">
        <v>97</v>
      </c>
      <c r="B78" s="38">
        <f t="shared" ref="B78:B79" si="17">SUM(C78:Z78)</f>
        <v>0</v>
      </c>
      <c r="C78" s="54">
        <f>SUMIF(D57:D75,"Embrapii",C57:C75)</f>
        <v>0</v>
      </c>
      <c r="D78" s="55"/>
      <c r="E78" s="54">
        <f>SUMIF(F57:F75,"Embrapii",E57:E75)</f>
        <v>0</v>
      </c>
      <c r="F78" s="55"/>
      <c r="G78" s="54">
        <f>SUMIF(H57:H75,"Embrapii",G57:G75)</f>
        <v>0</v>
      </c>
      <c r="H78" s="55"/>
      <c r="I78" s="54">
        <f>SUMIF(J57:J75,"Embrapii",I57:I75)</f>
        <v>0</v>
      </c>
      <c r="J78" s="55"/>
      <c r="K78" s="54">
        <f>SUMIF(L57:L75,"Embrapii",K57:K75)</f>
        <v>0</v>
      </c>
      <c r="L78" s="55"/>
      <c r="M78" s="54">
        <f>SUMIF(N57:N75,"Embrapii",M57:M75)</f>
        <v>0</v>
      </c>
      <c r="N78" s="55"/>
      <c r="O78" s="54">
        <f>SUMIF(P57:P75,"Embrapii",O57:O75)</f>
        <v>0</v>
      </c>
      <c r="P78" s="55"/>
      <c r="Q78" s="54">
        <f>SUMIF(R57:R75,"Embrapii",Q57:Q75)</f>
        <v>0</v>
      </c>
      <c r="R78" s="55"/>
      <c r="S78" s="54">
        <f>SUMIF(T57:T75,"Embrapii",S57:S75)</f>
        <v>0</v>
      </c>
      <c r="T78" s="55"/>
      <c r="U78" s="54">
        <f>SUMIF(V57:V75,"Embrapii",U57:U75)</f>
        <v>0</v>
      </c>
      <c r="V78" s="55"/>
      <c r="W78" s="54">
        <f>SUMIF(X57:X75,"Embrapii",W57:W75)</f>
        <v>0</v>
      </c>
      <c r="X78" s="55"/>
      <c r="Y78" s="54">
        <f>SUMIF(Z57:Z75,"Embrapii",Y57:Y75)</f>
        <v>0</v>
      </c>
      <c r="Z78" s="55"/>
    </row>
    <row r="79" spans="1:26" ht="13.8" x14ac:dyDescent="0.25">
      <c r="A79" s="36" t="s">
        <v>98</v>
      </c>
      <c r="B79" s="38">
        <f t="shared" si="17"/>
        <v>0</v>
      </c>
      <c r="C79" s="56">
        <f>SUMIF(D57:D75,"Empresa",C57:C75)</f>
        <v>0</v>
      </c>
      <c r="D79" s="57"/>
      <c r="E79" s="56">
        <f>SUMIF(F57:F75,"Empresa",E57:E75)</f>
        <v>0</v>
      </c>
      <c r="F79" s="58"/>
      <c r="G79" s="56">
        <f>SUMIF(H57:H75,"Empresa",G57:G75)</f>
        <v>0</v>
      </c>
      <c r="H79" s="57"/>
      <c r="I79" s="56">
        <f>SUMIF(J57:J75,"Empresa",I57:I75)</f>
        <v>0</v>
      </c>
      <c r="J79" s="57"/>
      <c r="K79" s="56">
        <f>SUMIF(L57:L75,"Empresa",K57:K75)</f>
        <v>0</v>
      </c>
      <c r="L79" s="57"/>
      <c r="M79" s="56">
        <f>SUMIF(N57:N75,"Empresa",M57:M75)</f>
        <v>0</v>
      </c>
      <c r="N79" s="57"/>
      <c r="O79" s="56">
        <f>SUMIF(P57:P75,"Empresa",O57:O75)</f>
        <v>0</v>
      </c>
      <c r="P79" s="57"/>
      <c r="Q79" s="56">
        <f>SUMIF(R57:R75,"Empresa",Q57:Q75)</f>
        <v>0</v>
      </c>
      <c r="R79" s="57"/>
      <c r="S79" s="56">
        <f>SUMIF(T57:T75,"Empresa",S57:S75)</f>
        <v>0</v>
      </c>
      <c r="T79" s="57"/>
      <c r="U79" s="56">
        <f>SUMIF(V57:V75,"Empresa",U57:U75)</f>
        <v>0</v>
      </c>
      <c r="V79" s="57"/>
      <c r="W79" s="56">
        <f>SUMIF(X57:X75,"Empresa",W57:W75)</f>
        <v>0</v>
      </c>
      <c r="X79" s="57"/>
      <c r="Y79" s="56">
        <f>SUMIF(Z57:Z75,"Empresa",Y57:Y75)</f>
        <v>0</v>
      </c>
      <c r="Z79" s="57"/>
    </row>
    <row r="80" spans="1:26" ht="13.8" x14ac:dyDescent="0.25">
      <c r="A80" s="8"/>
      <c r="B80" s="7"/>
      <c r="C80" s="4"/>
      <c r="D80" s="7"/>
      <c r="E80" s="7"/>
      <c r="F80" s="39"/>
      <c r="G80" s="39"/>
      <c r="H80" s="7"/>
      <c r="I80" s="7"/>
      <c r="J80" s="7"/>
      <c r="K80" s="7"/>
      <c r="L80" s="7"/>
      <c r="M80" s="7"/>
      <c r="N80" s="7"/>
      <c r="O80" s="7"/>
      <c r="P80" s="7"/>
      <c r="Q80" s="7"/>
      <c r="R80" s="7"/>
      <c r="S80" s="7"/>
      <c r="T80" s="7"/>
      <c r="U80" s="7"/>
      <c r="V80" s="7"/>
      <c r="W80" s="7"/>
      <c r="X80" s="7"/>
      <c r="Y80" s="7"/>
      <c r="Z80" s="7"/>
    </row>
    <row r="81" spans="1:26" ht="13.8" x14ac:dyDescent="0.25">
      <c r="A81" s="8"/>
      <c r="B81" s="7"/>
      <c r="C81" s="5"/>
      <c r="D81" s="39"/>
      <c r="E81" s="7"/>
      <c r="F81" s="7"/>
      <c r="G81" s="7"/>
      <c r="H81" s="7"/>
      <c r="I81" s="7"/>
      <c r="J81" s="7"/>
      <c r="K81" s="7"/>
      <c r="L81" s="7"/>
      <c r="M81" s="7"/>
      <c r="N81" s="7"/>
      <c r="O81" s="7"/>
      <c r="P81" s="7"/>
      <c r="Q81" s="7"/>
      <c r="R81" s="7"/>
      <c r="S81" s="7"/>
      <c r="T81" s="7"/>
      <c r="U81" s="7"/>
      <c r="V81" s="7"/>
      <c r="W81" s="7"/>
      <c r="X81" s="7"/>
      <c r="Y81" s="7"/>
      <c r="Z81" s="7"/>
    </row>
    <row r="82" spans="1:26" ht="13.8" x14ac:dyDescent="0.25">
      <c r="A82" s="460" t="s">
        <v>99</v>
      </c>
      <c r="B82" s="33" t="s">
        <v>75</v>
      </c>
      <c r="C82" s="462" t="s">
        <v>100</v>
      </c>
      <c r="D82" s="463"/>
      <c r="E82" s="462" t="s">
        <v>101</v>
      </c>
      <c r="F82" s="463"/>
      <c r="G82" s="462" t="s">
        <v>102</v>
      </c>
      <c r="H82" s="463"/>
      <c r="I82" s="462" t="s">
        <v>103</v>
      </c>
      <c r="J82" s="463"/>
      <c r="K82" s="462" t="s">
        <v>104</v>
      </c>
      <c r="L82" s="463"/>
      <c r="M82" s="462" t="s">
        <v>105</v>
      </c>
      <c r="N82" s="463"/>
      <c r="O82" s="462" t="s">
        <v>106</v>
      </c>
      <c r="P82" s="463"/>
      <c r="Q82" s="462" t="s">
        <v>107</v>
      </c>
      <c r="R82" s="463"/>
      <c r="S82" s="462" t="s">
        <v>108</v>
      </c>
      <c r="T82" s="463"/>
      <c r="U82" s="462" t="s">
        <v>109</v>
      </c>
      <c r="V82" s="463"/>
      <c r="W82" s="462" t="s">
        <v>110</v>
      </c>
      <c r="X82" s="463"/>
      <c r="Y82" s="462" t="s">
        <v>111</v>
      </c>
      <c r="Z82" s="463"/>
    </row>
    <row r="83" spans="1:26" ht="13.8" x14ac:dyDescent="0.25">
      <c r="A83" s="366"/>
      <c r="B83" s="59">
        <f>'Contrapartida Econômica'!J53</f>
        <v>0</v>
      </c>
      <c r="C83" s="22" t="s">
        <v>112</v>
      </c>
      <c r="D83" s="60" t="s">
        <v>28</v>
      </c>
      <c r="E83" s="22" t="s">
        <v>112</v>
      </c>
      <c r="F83" s="60" t="s">
        <v>28</v>
      </c>
      <c r="G83" s="22" t="s">
        <v>112</v>
      </c>
      <c r="H83" s="60" t="s">
        <v>28</v>
      </c>
      <c r="I83" s="22" t="s">
        <v>112</v>
      </c>
      <c r="J83" s="60" t="s">
        <v>28</v>
      </c>
      <c r="K83" s="22" t="s">
        <v>112</v>
      </c>
      <c r="L83" s="60" t="s">
        <v>28</v>
      </c>
      <c r="M83" s="22" t="s">
        <v>112</v>
      </c>
      <c r="N83" s="60" t="s">
        <v>28</v>
      </c>
      <c r="O83" s="22" t="s">
        <v>112</v>
      </c>
      <c r="P83" s="60" t="s">
        <v>28</v>
      </c>
      <c r="Q83" s="22" t="s">
        <v>112</v>
      </c>
      <c r="R83" s="60" t="s">
        <v>28</v>
      </c>
      <c r="S83" s="22" t="s">
        <v>112</v>
      </c>
      <c r="T83" s="60" t="s">
        <v>28</v>
      </c>
      <c r="U83" s="22" t="s">
        <v>112</v>
      </c>
      <c r="V83" s="60" t="s">
        <v>28</v>
      </c>
      <c r="W83" s="22" t="s">
        <v>112</v>
      </c>
      <c r="X83" s="60" t="s">
        <v>28</v>
      </c>
      <c r="Y83" s="22" t="s">
        <v>112</v>
      </c>
      <c r="Z83" s="60" t="s">
        <v>28</v>
      </c>
    </row>
    <row r="84" spans="1:26" ht="13.8" x14ac:dyDescent="0.25">
      <c r="A84" s="456" t="s">
        <v>113</v>
      </c>
      <c r="B84" s="366"/>
      <c r="C84" s="46"/>
      <c r="D84" s="61"/>
      <c r="E84" s="53"/>
      <c r="F84" s="61"/>
      <c r="G84" s="49"/>
      <c r="H84" s="61"/>
      <c r="I84" s="49"/>
      <c r="J84" s="61"/>
      <c r="K84" s="49"/>
      <c r="L84" s="61"/>
      <c r="M84" s="49"/>
      <c r="N84" s="61"/>
      <c r="O84" s="49"/>
      <c r="P84" s="61"/>
      <c r="Q84" s="49"/>
      <c r="R84" s="61"/>
      <c r="S84" s="49"/>
      <c r="T84" s="61"/>
      <c r="U84" s="49"/>
      <c r="V84" s="61"/>
      <c r="W84" s="49"/>
      <c r="X84" s="61"/>
      <c r="Y84" s="49"/>
      <c r="Z84" s="61"/>
    </row>
    <row r="85" spans="1:26" ht="13.8" x14ac:dyDescent="0.25">
      <c r="A85" s="458" t="str">
        <f>'Contrapartida Econômica'!A36</f>
        <v>Professor A</v>
      </c>
      <c r="B85" s="366"/>
      <c r="C85" s="46">
        <f>'Contrapartida Econômica'!H36</f>
        <v>2</v>
      </c>
      <c r="D85" s="5">
        <f>'Contrapartida Econômica'!I36</f>
        <v>500</v>
      </c>
      <c r="E85" s="51"/>
      <c r="F85" s="47"/>
      <c r="G85" s="46"/>
      <c r="H85" s="47"/>
      <c r="I85" s="46"/>
      <c r="J85" s="47"/>
      <c r="K85" s="46"/>
      <c r="L85" s="47"/>
      <c r="M85" s="46"/>
      <c r="N85" s="47"/>
      <c r="O85" s="46"/>
      <c r="P85" s="47"/>
      <c r="Q85" s="46"/>
      <c r="R85" s="47"/>
      <c r="S85" s="46"/>
      <c r="T85" s="47"/>
      <c r="U85" s="46"/>
      <c r="V85" s="47"/>
      <c r="W85" s="46"/>
      <c r="X85" s="47"/>
      <c r="Y85" s="46"/>
      <c r="Z85" s="47"/>
    </row>
    <row r="86" spans="1:26" ht="13.8" x14ac:dyDescent="0.25">
      <c r="A86" s="458" t="str">
        <f>'Contrapartida Econômica'!A37</f>
        <v>Servidor A</v>
      </c>
      <c r="B86" s="366"/>
      <c r="C86" s="46">
        <f>'Contrapartida Econômica'!H37</f>
        <v>2</v>
      </c>
      <c r="D86" s="5">
        <f>'Contrapartida Econômica'!I37</f>
        <v>400</v>
      </c>
      <c r="E86" s="51"/>
      <c r="F86" s="47"/>
      <c r="G86" s="46"/>
      <c r="H86" s="47"/>
      <c r="I86" s="46"/>
      <c r="J86" s="47"/>
      <c r="K86" s="46"/>
      <c r="L86" s="47"/>
      <c r="M86" s="46"/>
      <c r="N86" s="47"/>
      <c r="O86" s="46"/>
      <c r="P86" s="47"/>
      <c r="Q86" s="46"/>
      <c r="R86" s="47"/>
      <c r="S86" s="46"/>
      <c r="T86" s="47"/>
      <c r="U86" s="46"/>
      <c r="V86" s="47"/>
      <c r="W86" s="46"/>
      <c r="X86" s="47"/>
      <c r="Y86" s="46"/>
      <c r="Z86" s="47"/>
    </row>
    <row r="87" spans="1:26" ht="13.8" x14ac:dyDescent="0.25">
      <c r="A87" s="458">
        <f>'Contrapartida Econômica'!A47</f>
        <v>0</v>
      </c>
      <c r="B87" s="366"/>
      <c r="C87" s="46">
        <f>'Contrapartida Econômica'!H47</f>
        <v>0</v>
      </c>
      <c r="D87" s="5">
        <f>'Contrapartida Econômica'!I47</f>
        <v>0</v>
      </c>
      <c r="E87" s="51"/>
      <c r="F87" s="47"/>
      <c r="G87" s="46"/>
      <c r="H87" s="47"/>
      <c r="I87" s="46"/>
      <c r="J87" s="47"/>
      <c r="K87" s="46"/>
      <c r="L87" s="47"/>
      <c r="M87" s="46"/>
      <c r="N87" s="47"/>
      <c r="O87" s="46"/>
      <c r="P87" s="47"/>
      <c r="Q87" s="46"/>
      <c r="R87" s="47"/>
      <c r="S87" s="46"/>
      <c r="T87" s="47"/>
      <c r="U87" s="46"/>
      <c r="V87" s="47"/>
      <c r="W87" s="46"/>
      <c r="X87" s="47"/>
      <c r="Y87" s="46"/>
      <c r="Z87" s="47"/>
    </row>
    <row r="88" spans="1:26" ht="13.8" x14ac:dyDescent="0.25">
      <c r="A88" s="458">
        <f>'Contrapartida Econômica'!A48</f>
        <v>0</v>
      </c>
      <c r="B88" s="366"/>
      <c r="C88" s="46">
        <f>'Contrapartida Econômica'!H48</f>
        <v>0</v>
      </c>
      <c r="D88" s="5">
        <f>'Contrapartida Econômica'!I48</f>
        <v>0</v>
      </c>
      <c r="E88" s="51"/>
      <c r="F88" s="47"/>
      <c r="G88" s="46"/>
      <c r="H88" s="47"/>
      <c r="I88" s="46"/>
      <c r="J88" s="47"/>
      <c r="K88" s="46"/>
      <c r="L88" s="47"/>
      <c r="M88" s="46"/>
      <c r="N88" s="47"/>
      <c r="O88" s="46"/>
      <c r="P88" s="47"/>
      <c r="Q88" s="46"/>
      <c r="R88" s="47"/>
      <c r="S88" s="46"/>
      <c r="T88" s="47"/>
      <c r="U88" s="46"/>
      <c r="V88" s="47"/>
      <c r="W88" s="46"/>
      <c r="X88" s="47"/>
      <c r="Y88" s="46"/>
      <c r="Z88" s="47"/>
    </row>
    <row r="89" spans="1:26" ht="13.8" x14ac:dyDescent="0.25">
      <c r="A89" s="458">
        <f>'Contrapartida Econômica'!A49</f>
        <v>0</v>
      </c>
      <c r="B89" s="366"/>
      <c r="C89" s="46">
        <f>'Contrapartida Econômica'!H49</f>
        <v>0</v>
      </c>
      <c r="D89" s="5">
        <f>'Contrapartida Econômica'!I49</f>
        <v>0</v>
      </c>
      <c r="E89" s="51"/>
      <c r="F89" s="47"/>
      <c r="G89" s="46"/>
      <c r="H89" s="47"/>
      <c r="I89" s="46"/>
      <c r="J89" s="47"/>
      <c r="K89" s="46"/>
      <c r="L89" s="47"/>
      <c r="M89" s="46"/>
      <c r="N89" s="47"/>
      <c r="O89" s="46"/>
      <c r="P89" s="47"/>
      <c r="Q89" s="46"/>
      <c r="R89" s="47"/>
      <c r="S89" s="46"/>
      <c r="T89" s="47"/>
      <c r="U89" s="46"/>
      <c r="V89" s="47"/>
      <c r="W89" s="46"/>
      <c r="X89" s="47"/>
      <c r="Y89" s="46"/>
      <c r="Z89" s="47"/>
    </row>
    <row r="90" spans="1:26" ht="13.8" x14ac:dyDescent="0.25">
      <c r="A90" s="458">
        <f>'Contrapartida Econômica'!A50</f>
        <v>0</v>
      </c>
      <c r="B90" s="366"/>
      <c r="C90" s="46">
        <f>'Contrapartida Econômica'!H50</f>
        <v>0</v>
      </c>
      <c r="D90" s="5">
        <f>'Contrapartida Econômica'!I50</f>
        <v>0</v>
      </c>
      <c r="E90" s="51"/>
      <c r="F90" s="47"/>
      <c r="G90" s="46"/>
      <c r="H90" s="47"/>
      <c r="I90" s="46"/>
      <c r="J90" s="47"/>
      <c r="K90" s="46"/>
      <c r="L90" s="47"/>
      <c r="M90" s="46"/>
      <c r="N90" s="47"/>
      <c r="O90" s="46"/>
      <c r="P90" s="47"/>
      <c r="Q90" s="46"/>
      <c r="R90" s="47"/>
      <c r="S90" s="46"/>
      <c r="T90" s="47"/>
      <c r="U90" s="46"/>
      <c r="V90" s="47"/>
      <c r="W90" s="46"/>
      <c r="X90" s="47"/>
      <c r="Y90" s="46"/>
      <c r="Z90" s="47"/>
    </row>
    <row r="91" spans="1:26" ht="13.8" x14ac:dyDescent="0.25">
      <c r="A91" s="456" t="s">
        <v>42</v>
      </c>
      <c r="B91" s="366"/>
      <c r="C91" s="46"/>
      <c r="D91" s="61"/>
      <c r="E91" s="51"/>
      <c r="F91" s="47"/>
      <c r="G91" s="46"/>
      <c r="H91" s="47"/>
      <c r="I91" s="46"/>
      <c r="J91" s="47"/>
      <c r="K91" s="46"/>
      <c r="L91" s="47"/>
      <c r="M91" s="46"/>
      <c r="N91" s="47"/>
      <c r="O91" s="46"/>
      <c r="P91" s="47"/>
      <c r="Q91" s="46"/>
      <c r="R91" s="47"/>
      <c r="S91" s="46"/>
      <c r="T91" s="47"/>
      <c r="U91" s="46"/>
      <c r="V91" s="47"/>
      <c r="W91" s="46"/>
      <c r="X91" s="47"/>
      <c r="Y91" s="46"/>
      <c r="Z91" s="47"/>
    </row>
    <row r="92" spans="1:26" ht="13.8" x14ac:dyDescent="0.25">
      <c r="A92" s="459" t="str">
        <f>'Contrapartida Econômica'!B12</f>
        <v>Equipamento Desmonstração</v>
      </c>
      <c r="B92" s="366"/>
      <c r="C92" s="46">
        <f>'Contrapartida Econômica'!H12</f>
        <v>2</v>
      </c>
      <c r="D92" s="61">
        <f>'Contrapartida Econômica'!I12</f>
        <v>51.3</v>
      </c>
      <c r="E92" s="51"/>
      <c r="F92" s="47"/>
      <c r="G92" s="46"/>
      <c r="H92" s="47"/>
      <c r="I92" s="46"/>
      <c r="J92" s="47"/>
      <c r="K92" s="46"/>
      <c r="L92" s="47"/>
      <c r="M92" s="46"/>
      <c r="N92" s="47"/>
      <c r="O92" s="46"/>
      <c r="P92" s="47"/>
      <c r="Q92" s="46"/>
      <c r="R92" s="47"/>
      <c r="S92" s="46"/>
      <c r="T92" s="47"/>
      <c r="U92" s="46"/>
      <c r="V92" s="47"/>
      <c r="W92" s="46"/>
      <c r="X92" s="47"/>
      <c r="Y92" s="46"/>
      <c r="Z92" s="47"/>
    </row>
    <row r="93" spans="1:26" ht="13.8" x14ac:dyDescent="0.25">
      <c r="A93" s="459" t="str">
        <f>'Contrapartida Econômica'!B13</f>
        <v/>
      </c>
      <c r="B93" s="366"/>
      <c r="C93" s="46">
        <f>'Contrapartida Econômica'!H13</f>
        <v>0</v>
      </c>
      <c r="D93" s="61" t="str">
        <f>'Contrapartida Econômica'!I13</f>
        <v/>
      </c>
      <c r="E93" s="51"/>
      <c r="F93" s="47"/>
      <c r="G93" s="46"/>
      <c r="H93" s="47"/>
      <c r="I93" s="46"/>
      <c r="J93" s="47"/>
      <c r="K93" s="46"/>
      <c r="L93" s="47"/>
      <c r="M93" s="46"/>
      <c r="N93" s="47"/>
      <c r="O93" s="46"/>
      <c r="P93" s="47"/>
      <c r="Q93" s="46"/>
      <c r="R93" s="47"/>
      <c r="S93" s="46"/>
      <c r="T93" s="47"/>
      <c r="U93" s="46"/>
      <c r="V93" s="47"/>
      <c r="W93" s="46"/>
      <c r="X93" s="47"/>
      <c r="Y93" s="46"/>
      <c r="Z93" s="47"/>
    </row>
    <row r="94" spans="1:26" ht="13.8" x14ac:dyDescent="0.25">
      <c r="A94" s="459" t="str">
        <f>'Contrapartida Econômica'!B14</f>
        <v/>
      </c>
      <c r="B94" s="366"/>
      <c r="C94" s="46">
        <f>'Contrapartida Econômica'!H14</f>
        <v>0</v>
      </c>
      <c r="D94" s="61" t="str">
        <f>'Contrapartida Econômica'!I14</f>
        <v/>
      </c>
      <c r="E94" s="51"/>
      <c r="F94" s="47"/>
      <c r="G94" s="46"/>
      <c r="H94" s="47"/>
      <c r="I94" s="46"/>
      <c r="J94" s="47"/>
      <c r="K94" s="46"/>
      <c r="L94" s="47"/>
      <c r="M94" s="46"/>
      <c r="N94" s="47"/>
      <c r="O94" s="46"/>
      <c r="P94" s="47"/>
      <c r="Q94" s="46"/>
      <c r="R94" s="47"/>
      <c r="S94" s="46"/>
      <c r="T94" s="47"/>
      <c r="U94" s="46"/>
      <c r="V94" s="47"/>
      <c r="W94" s="46"/>
      <c r="X94" s="47"/>
      <c r="Y94" s="46"/>
      <c r="Z94" s="47"/>
    </row>
    <row r="95" spans="1:26" ht="13.8" x14ac:dyDescent="0.25">
      <c r="A95" s="459" t="str">
        <f>'Contrapartida Econômica'!B15</f>
        <v/>
      </c>
      <c r="B95" s="366"/>
      <c r="C95" s="46">
        <f>'Contrapartida Econômica'!H15</f>
        <v>0</v>
      </c>
      <c r="D95" s="61" t="str">
        <f>'Contrapartida Econômica'!I15</f>
        <v/>
      </c>
      <c r="E95" s="51"/>
      <c r="F95" s="47"/>
      <c r="G95" s="46"/>
      <c r="H95" s="47"/>
      <c r="I95" s="46"/>
      <c r="J95" s="47"/>
      <c r="K95" s="46"/>
      <c r="L95" s="47"/>
      <c r="M95" s="46"/>
      <c r="N95" s="47"/>
      <c r="O95" s="46"/>
      <c r="P95" s="47"/>
      <c r="Q95" s="46"/>
      <c r="R95" s="47"/>
      <c r="S95" s="46"/>
      <c r="T95" s="47"/>
      <c r="U95" s="46"/>
      <c r="V95" s="47"/>
      <c r="W95" s="46"/>
      <c r="X95" s="47"/>
      <c r="Y95" s="46"/>
      <c r="Z95" s="47"/>
    </row>
    <row r="96" spans="1:26" ht="13.8" x14ac:dyDescent="0.25">
      <c r="A96" s="459" t="str">
        <f>'Contrapartida Econômica'!B16</f>
        <v/>
      </c>
      <c r="B96" s="366"/>
      <c r="C96" s="46">
        <f>'Contrapartida Econômica'!H16</f>
        <v>0</v>
      </c>
      <c r="D96" s="61" t="str">
        <f>'Contrapartida Econômica'!I16</f>
        <v/>
      </c>
      <c r="E96" s="51"/>
      <c r="F96" s="47"/>
      <c r="G96" s="46"/>
      <c r="H96" s="47"/>
      <c r="I96" s="46"/>
      <c r="J96" s="47"/>
      <c r="K96" s="46"/>
      <c r="L96" s="47"/>
      <c r="M96" s="46"/>
      <c r="N96" s="47"/>
      <c r="O96" s="46"/>
      <c r="P96" s="47"/>
      <c r="Q96" s="46"/>
      <c r="R96" s="47"/>
      <c r="S96" s="46"/>
      <c r="T96" s="47"/>
      <c r="U96" s="46"/>
      <c r="V96" s="47"/>
      <c r="W96" s="46"/>
      <c r="X96" s="47"/>
      <c r="Y96" s="46"/>
      <c r="Z96" s="47"/>
    </row>
    <row r="97" spans="1:26" ht="13.8" x14ac:dyDescent="0.25">
      <c r="A97" s="459" t="str">
        <f>'Contrapartida Econômica'!B28</f>
        <v/>
      </c>
      <c r="B97" s="366"/>
      <c r="C97" s="46">
        <f>'Contrapartida Econômica'!H28</f>
        <v>0</v>
      </c>
      <c r="D97" s="61" t="str">
        <f>'Contrapartida Econômica'!I28</f>
        <v/>
      </c>
      <c r="E97" s="51"/>
      <c r="F97" s="47"/>
      <c r="G97" s="46"/>
      <c r="H97" s="47"/>
      <c r="I97" s="46"/>
      <c r="J97" s="47"/>
      <c r="K97" s="46"/>
      <c r="L97" s="47"/>
      <c r="M97" s="46"/>
      <c r="N97" s="47"/>
      <c r="O97" s="46"/>
      <c r="P97" s="47"/>
      <c r="Q97" s="46"/>
      <c r="R97" s="47"/>
      <c r="S97" s="46"/>
      <c r="T97" s="47"/>
      <c r="U97" s="46"/>
      <c r="V97" s="47"/>
      <c r="W97" s="46"/>
      <c r="X97" s="47"/>
      <c r="Y97" s="46"/>
      <c r="Z97" s="47"/>
    </row>
    <row r="98" spans="1:26" ht="13.8" x14ac:dyDescent="0.25">
      <c r="A98" s="459" t="str">
        <f>'Contrapartida Econômica'!B29</f>
        <v/>
      </c>
      <c r="B98" s="366"/>
      <c r="C98" s="46">
        <f>'Contrapartida Econômica'!H29</f>
        <v>0</v>
      </c>
      <c r="D98" s="61" t="str">
        <f>'Contrapartida Econômica'!I29</f>
        <v/>
      </c>
      <c r="E98" s="51"/>
      <c r="F98" s="47"/>
      <c r="G98" s="46"/>
      <c r="H98" s="47"/>
      <c r="I98" s="46"/>
      <c r="J98" s="47"/>
      <c r="K98" s="46"/>
      <c r="L98" s="47"/>
      <c r="M98" s="46"/>
      <c r="N98" s="47"/>
      <c r="O98" s="46"/>
      <c r="P98" s="47"/>
      <c r="Q98" s="46"/>
      <c r="R98" s="47"/>
      <c r="S98" s="46"/>
      <c r="T98" s="47"/>
      <c r="U98" s="46"/>
      <c r="V98" s="47"/>
      <c r="W98" s="46"/>
      <c r="X98" s="47"/>
      <c r="Y98" s="46"/>
      <c r="Z98" s="47"/>
    </row>
    <row r="99" spans="1:26" ht="13.8" x14ac:dyDescent="0.25">
      <c r="A99" s="459" t="str">
        <f>'Contrapartida Econômica'!B30</f>
        <v/>
      </c>
      <c r="B99" s="366"/>
      <c r="C99" s="46">
        <f>'Contrapartida Econômica'!H30</f>
        <v>0</v>
      </c>
      <c r="D99" s="61" t="str">
        <f>'Contrapartida Econômica'!I30</f>
        <v/>
      </c>
      <c r="E99" s="51"/>
      <c r="F99" s="47"/>
      <c r="G99" s="46"/>
      <c r="H99" s="47"/>
      <c r="I99" s="46"/>
      <c r="J99" s="47"/>
      <c r="K99" s="46"/>
      <c r="L99" s="47"/>
      <c r="M99" s="46"/>
      <c r="N99" s="47"/>
      <c r="O99" s="46"/>
      <c r="P99" s="47"/>
      <c r="Q99" s="46"/>
      <c r="R99" s="47"/>
      <c r="S99" s="46"/>
      <c r="T99" s="47"/>
      <c r="U99" s="46"/>
      <c r="V99" s="47"/>
      <c r="W99" s="46"/>
      <c r="X99" s="47"/>
      <c r="Y99" s="46"/>
      <c r="Z99" s="47"/>
    </row>
    <row r="100" spans="1:26" ht="13.8" x14ac:dyDescent="0.25">
      <c r="A100" s="36" t="s">
        <v>76</v>
      </c>
      <c r="B100" s="62">
        <f>B83-SUM(C100:Z100)</f>
        <v>-951.3</v>
      </c>
      <c r="C100" s="63"/>
      <c r="D100" s="64">
        <f>SUM(D85:D99)</f>
        <v>951.3</v>
      </c>
      <c r="E100" s="65"/>
      <c r="F100" s="64">
        <f>SUM(F85:F99)</f>
        <v>0</v>
      </c>
      <c r="G100" s="65"/>
      <c r="H100" s="64">
        <f>SUM(H85:H99)</f>
        <v>0</v>
      </c>
      <c r="I100" s="65"/>
      <c r="J100" s="64">
        <f>SUM(J85:J99)</f>
        <v>0</v>
      </c>
      <c r="K100" s="65"/>
      <c r="L100" s="64">
        <f>SUM(L85:L99)</f>
        <v>0</v>
      </c>
      <c r="M100" s="65"/>
      <c r="N100" s="64">
        <f>SUM(N85:N99)</f>
        <v>0</v>
      </c>
      <c r="O100" s="65"/>
      <c r="P100" s="64">
        <f>SUM(P85:P99)</f>
        <v>0</v>
      </c>
      <c r="Q100" s="65"/>
      <c r="R100" s="64">
        <f>SUM(R85:R99)</f>
        <v>0</v>
      </c>
      <c r="S100" s="65"/>
      <c r="T100" s="64">
        <f>SUM(T85:T99)</f>
        <v>0</v>
      </c>
      <c r="U100" s="65"/>
      <c r="V100" s="64">
        <f>SUM(V85:V99)</f>
        <v>0</v>
      </c>
      <c r="W100" s="65"/>
      <c r="X100" s="64">
        <f>SUM(X85:X99)</f>
        <v>0</v>
      </c>
      <c r="Y100" s="65"/>
      <c r="Z100" s="64">
        <f>SUM(Z85:Z99)</f>
        <v>0</v>
      </c>
    </row>
    <row r="101" spans="1:26" ht="13.8" x14ac:dyDescent="0.25">
      <c r="A101" s="8"/>
      <c r="B101" s="7"/>
      <c r="C101" s="4"/>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8" x14ac:dyDescent="0.25">
      <c r="A102" s="8"/>
      <c r="B102" s="7"/>
      <c r="C102" s="4"/>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8" x14ac:dyDescent="0.25">
      <c r="A103" s="8"/>
      <c r="B103" s="7"/>
      <c r="C103" s="4"/>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8" x14ac:dyDescent="0.25">
      <c r="A104" s="8"/>
      <c r="B104" s="7"/>
      <c r="C104" s="4"/>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8" x14ac:dyDescent="0.25">
      <c r="A105" s="8"/>
      <c r="B105" s="7"/>
      <c r="C105" s="4"/>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8" x14ac:dyDescent="0.25">
      <c r="A106" s="8"/>
      <c r="B106" s="7"/>
      <c r="C106" s="4"/>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8" x14ac:dyDescent="0.25">
      <c r="A107" s="8"/>
      <c r="B107" s="7"/>
      <c r="C107" s="4"/>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8" x14ac:dyDescent="0.25">
      <c r="A108" s="8"/>
      <c r="B108" s="7"/>
      <c r="C108" s="4"/>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8" x14ac:dyDescent="0.25">
      <c r="A109" s="8"/>
      <c r="B109" s="7"/>
      <c r="C109" s="4"/>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8" x14ac:dyDescent="0.25">
      <c r="A110" s="8"/>
      <c r="B110" s="7"/>
      <c r="C110" s="4"/>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8" x14ac:dyDescent="0.25">
      <c r="A111" s="8"/>
      <c r="B111" s="7"/>
      <c r="C111" s="4"/>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8" x14ac:dyDescent="0.25">
      <c r="A112" s="8"/>
      <c r="B112" s="7"/>
      <c r="C112" s="4"/>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8" x14ac:dyDescent="0.25">
      <c r="A113" s="8"/>
      <c r="B113" s="7"/>
      <c r="C113" s="4"/>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8" x14ac:dyDescent="0.25">
      <c r="A114" s="8"/>
      <c r="B114" s="7"/>
      <c r="C114" s="4"/>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8" x14ac:dyDescent="0.25">
      <c r="A115" s="8"/>
      <c r="B115" s="7"/>
      <c r="C115" s="4"/>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8" x14ac:dyDescent="0.25">
      <c r="A116" s="8"/>
      <c r="B116" s="7"/>
      <c r="C116" s="4"/>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8" x14ac:dyDescent="0.25">
      <c r="A117" s="8"/>
      <c r="B117" s="7"/>
      <c r="C117" s="4"/>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8" x14ac:dyDescent="0.25">
      <c r="A118" s="8"/>
      <c r="B118" s="7"/>
      <c r="C118" s="4"/>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8" x14ac:dyDescent="0.25">
      <c r="A119" s="8"/>
      <c r="B119" s="7"/>
      <c r="C119" s="4"/>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8" x14ac:dyDescent="0.25">
      <c r="A120" s="8"/>
      <c r="B120" s="7"/>
      <c r="C120" s="4"/>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8" x14ac:dyDescent="0.25">
      <c r="A121" s="8"/>
      <c r="B121" s="7"/>
      <c r="C121" s="4"/>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8" x14ac:dyDescent="0.25">
      <c r="A122" s="8"/>
      <c r="B122" s="7"/>
      <c r="C122" s="4"/>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8" x14ac:dyDescent="0.25">
      <c r="A123" s="8"/>
      <c r="B123" s="7"/>
      <c r="C123" s="4"/>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8" x14ac:dyDescent="0.25">
      <c r="A124" s="8"/>
      <c r="B124" s="7"/>
      <c r="C124" s="4"/>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8" x14ac:dyDescent="0.25">
      <c r="A125" s="8"/>
      <c r="B125" s="7"/>
      <c r="C125" s="4"/>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8" x14ac:dyDescent="0.25">
      <c r="A126" s="8"/>
      <c r="B126" s="7"/>
      <c r="C126" s="4"/>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8" x14ac:dyDescent="0.25">
      <c r="A127" s="8"/>
      <c r="B127" s="7"/>
      <c r="C127" s="4"/>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8" x14ac:dyDescent="0.25">
      <c r="A128" s="8"/>
      <c r="B128" s="7"/>
      <c r="C128" s="4"/>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8" x14ac:dyDescent="0.25">
      <c r="A129" s="8"/>
      <c r="B129" s="7"/>
      <c r="C129" s="4"/>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8" x14ac:dyDescent="0.25">
      <c r="A130" s="8"/>
      <c r="B130" s="7"/>
      <c r="C130" s="4"/>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8" x14ac:dyDescent="0.25">
      <c r="A131" s="8"/>
      <c r="B131" s="7"/>
      <c r="C131" s="4"/>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8" x14ac:dyDescent="0.25">
      <c r="A132" s="8"/>
      <c r="B132" s="7"/>
      <c r="C132" s="4"/>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8" x14ac:dyDescent="0.25">
      <c r="A133" s="8"/>
      <c r="B133" s="7"/>
      <c r="C133" s="4"/>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8" x14ac:dyDescent="0.25">
      <c r="A134" s="8"/>
      <c r="B134" s="7"/>
      <c r="C134" s="4"/>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8" x14ac:dyDescent="0.25">
      <c r="A135" s="8"/>
      <c r="B135" s="7"/>
      <c r="C135" s="4"/>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8" x14ac:dyDescent="0.25">
      <c r="A136" s="8"/>
      <c r="B136" s="7"/>
      <c r="C136" s="4"/>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8" x14ac:dyDescent="0.25">
      <c r="A137" s="8"/>
      <c r="B137" s="7"/>
      <c r="C137" s="4"/>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2" x14ac:dyDescent="0.25">
      <c r="A138" s="66"/>
      <c r="B138" s="11"/>
      <c r="C138" s="67"/>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2" x14ac:dyDescent="0.25">
      <c r="A139" s="66"/>
      <c r="B139" s="11"/>
      <c r="C139" s="67"/>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2" x14ac:dyDescent="0.25">
      <c r="A140" s="66"/>
      <c r="B140" s="11"/>
      <c r="C140" s="67"/>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2" x14ac:dyDescent="0.25">
      <c r="A141" s="66"/>
      <c r="B141" s="11"/>
      <c r="C141" s="67"/>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2" x14ac:dyDescent="0.25">
      <c r="A142" s="66"/>
      <c r="B142" s="11"/>
      <c r="C142" s="67"/>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2" x14ac:dyDescent="0.25">
      <c r="A143" s="66"/>
      <c r="B143" s="11"/>
      <c r="C143" s="67"/>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2" x14ac:dyDescent="0.25">
      <c r="A144" s="66"/>
      <c r="B144" s="11"/>
      <c r="C144" s="67"/>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2" x14ac:dyDescent="0.25">
      <c r="A145" s="66"/>
      <c r="B145" s="11"/>
      <c r="C145" s="67"/>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2" x14ac:dyDescent="0.25">
      <c r="A146" s="66"/>
      <c r="B146" s="11"/>
      <c r="C146" s="67"/>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2" x14ac:dyDescent="0.25">
      <c r="A147" s="66"/>
      <c r="B147" s="11"/>
      <c r="C147" s="67"/>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2" x14ac:dyDescent="0.25">
      <c r="A148" s="66"/>
      <c r="B148" s="11"/>
      <c r="C148" s="67"/>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2" x14ac:dyDescent="0.25">
      <c r="A149" s="66"/>
      <c r="B149" s="11"/>
      <c r="C149" s="67"/>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2" x14ac:dyDescent="0.25">
      <c r="A150" s="66"/>
      <c r="B150" s="11"/>
      <c r="C150" s="67"/>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2" x14ac:dyDescent="0.25">
      <c r="A151" s="66"/>
      <c r="B151" s="11"/>
      <c r="C151" s="67"/>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2" x14ac:dyDescent="0.25">
      <c r="A152" s="66"/>
      <c r="B152" s="11"/>
      <c r="C152" s="67"/>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2" x14ac:dyDescent="0.25">
      <c r="A153" s="66"/>
      <c r="B153" s="11"/>
      <c r="C153" s="67"/>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2" x14ac:dyDescent="0.25">
      <c r="A154" s="66"/>
      <c r="B154" s="11"/>
      <c r="C154" s="67"/>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2" x14ac:dyDescent="0.25">
      <c r="A155" s="66"/>
      <c r="B155" s="11"/>
      <c r="C155" s="67"/>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2" x14ac:dyDescent="0.25">
      <c r="A156" s="66"/>
      <c r="B156" s="11"/>
      <c r="C156" s="67"/>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2" x14ac:dyDescent="0.25">
      <c r="A157" s="66"/>
      <c r="B157" s="11"/>
      <c r="C157" s="67"/>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2" x14ac:dyDescent="0.25">
      <c r="A158" s="66"/>
      <c r="B158" s="11"/>
      <c r="C158" s="67"/>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2" x14ac:dyDescent="0.25">
      <c r="A159" s="66"/>
      <c r="B159" s="11"/>
      <c r="C159" s="67"/>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2" x14ac:dyDescent="0.25">
      <c r="A160" s="66"/>
      <c r="B160" s="11"/>
      <c r="C160" s="67"/>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2" x14ac:dyDescent="0.25">
      <c r="A161" s="66"/>
      <c r="B161" s="11"/>
      <c r="C161" s="67"/>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2" x14ac:dyDescent="0.25">
      <c r="A162" s="66"/>
      <c r="B162" s="11"/>
      <c r="C162" s="67"/>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2" x14ac:dyDescent="0.25">
      <c r="A163" s="66"/>
      <c r="B163" s="11"/>
      <c r="C163" s="67"/>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2" x14ac:dyDescent="0.25">
      <c r="A164" s="66"/>
      <c r="B164" s="11"/>
      <c r="C164" s="67"/>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2" x14ac:dyDescent="0.25">
      <c r="A165" s="66"/>
      <c r="B165" s="11"/>
      <c r="C165" s="67"/>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2" x14ac:dyDescent="0.25">
      <c r="A166" s="66"/>
      <c r="B166" s="11"/>
      <c r="C166" s="67"/>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2" x14ac:dyDescent="0.25">
      <c r="A167" s="66"/>
      <c r="B167" s="11"/>
      <c r="C167" s="67"/>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2" x14ac:dyDescent="0.25">
      <c r="A168" s="66"/>
      <c r="B168" s="11"/>
      <c r="C168" s="67"/>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2" x14ac:dyDescent="0.25">
      <c r="A169" s="66"/>
      <c r="B169" s="11"/>
      <c r="C169" s="67"/>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2" x14ac:dyDescent="0.25">
      <c r="A170" s="66"/>
      <c r="B170" s="11"/>
      <c r="C170" s="67"/>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2" x14ac:dyDescent="0.25">
      <c r="A171" s="66"/>
      <c r="B171" s="11"/>
      <c r="C171" s="67"/>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2" x14ac:dyDescent="0.25">
      <c r="A172" s="66"/>
      <c r="B172" s="11"/>
      <c r="C172" s="67"/>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2" x14ac:dyDescent="0.25">
      <c r="A173" s="66"/>
      <c r="B173" s="11"/>
      <c r="C173" s="67"/>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2" x14ac:dyDescent="0.25">
      <c r="A174" s="66"/>
      <c r="B174" s="11"/>
      <c r="C174" s="67"/>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2" x14ac:dyDescent="0.25">
      <c r="A175" s="66"/>
      <c r="B175" s="11"/>
      <c r="C175" s="67"/>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2" x14ac:dyDescent="0.25">
      <c r="A176" s="66"/>
      <c r="B176" s="11"/>
      <c r="C176" s="67"/>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2" x14ac:dyDescent="0.25">
      <c r="A177" s="66"/>
      <c r="B177" s="11"/>
      <c r="C177" s="67"/>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2" x14ac:dyDescent="0.25">
      <c r="A178" s="66"/>
      <c r="B178" s="11"/>
      <c r="C178" s="67"/>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2" x14ac:dyDescent="0.25">
      <c r="A179" s="66"/>
      <c r="B179" s="11"/>
      <c r="C179" s="67"/>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2" x14ac:dyDescent="0.25">
      <c r="A180" s="66"/>
      <c r="B180" s="11"/>
      <c r="C180" s="67"/>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2" x14ac:dyDescent="0.25">
      <c r="A181" s="66"/>
      <c r="B181" s="11"/>
      <c r="C181" s="67"/>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2" x14ac:dyDescent="0.25">
      <c r="A182" s="66"/>
      <c r="B182" s="11"/>
      <c r="C182" s="67"/>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2" x14ac:dyDescent="0.25">
      <c r="A183" s="66"/>
      <c r="B183" s="11"/>
      <c r="C183" s="67"/>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2" x14ac:dyDescent="0.25">
      <c r="A184" s="66"/>
      <c r="B184" s="11"/>
      <c r="C184" s="67"/>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2" x14ac:dyDescent="0.25">
      <c r="A185" s="66"/>
      <c r="B185" s="11"/>
      <c r="C185" s="67"/>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2" x14ac:dyDescent="0.25">
      <c r="A186" s="66"/>
      <c r="B186" s="11"/>
      <c r="C186" s="67"/>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2" x14ac:dyDescent="0.25">
      <c r="A187" s="66"/>
      <c r="B187" s="11"/>
      <c r="C187" s="67"/>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2" x14ac:dyDescent="0.25">
      <c r="A188" s="66"/>
      <c r="B188" s="11"/>
      <c r="C188" s="67"/>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2" x14ac:dyDescent="0.25">
      <c r="A189" s="66"/>
      <c r="B189" s="11"/>
      <c r="C189" s="67"/>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2" x14ac:dyDescent="0.25">
      <c r="A190" s="66"/>
      <c r="B190" s="11"/>
      <c r="C190" s="67"/>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2" x14ac:dyDescent="0.25">
      <c r="A191" s="66"/>
      <c r="B191" s="11"/>
      <c r="C191" s="67"/>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2" x14ac:dyDescent="0.25">
      <c r="A192" s="66"/>
      <c r="B192" s="11"/>
      <c r="C192" s="67"/>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2" x14ac:dyDescent="0.25">
      <c r="A193" s="66"/>
      <c r="B193" s="11"/>
      <c r="C193" s="67"/>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2" x14ac:dyDescent="0.25">
      <c r="A194" s="66"/>
      <c r="B194" s="11"/>
      <c r="C194" s="67"/>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2" x14ac:dyDescent="0.25">
      <c r="A195" s="66"/>
      <c r="B195" s="11"/>
      <c r="C195" s="67"/>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2" x14ac:dyDescent="0.25">
      <c r="A196" s="66"/>
      <c r="B196" s="11"/>
      <c r="C196" s="67"/>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2" x14ac:dyDescent="0.25">
      <c r="A197" s="66"/>
      <c r="B197" s="11"/>
      <c r="C197" s="67"/>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2" x14ac:dyDescent="0.25">
      <c r="A198" s="66"/>
      <c r="B198" s="11"/>
      <c r="C198" s="67"/>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2" x14ac:dyDescent="0.25">
      <c r="A199" s="66"/>
      <c r="B199" s="11"/>
      <c r="C199" s="67"/>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2" x14ac:dyDescent="0.25">
      <c r="A200" s="66"/>
      <c r="B200" s="11"/>
      <c r="C200" s="67"/>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2" x14ac:dyDescent="0.25">
      <c r="A201" s="66"/>
      <c r="B201" s="11"/>
      <c r="C201" s="67"/>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2" x14ac:dyDescent="0.25">
      <c r="A202" s="66"/>
      <c r="B202" s="11"/>
      <c r="C202" s="67"/>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2" x14ac:dyDescent="0.25">
      <c r="A203" s="66"/>
      <c r="B203" s="11"/>
      <c r="C203" s="67"/>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2" x14ac:dyDescent="0.25">
      <c r="A204" s="66"/>
      <c r="B204" s="11"/>
      <c r="C204" s="67"/>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2" x14ac:dyDescent="0.25">
      <c r="A205" s="66"/>
      <c r="B205" s="11"/>
      <c r="C205" s="67"/>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2" x14ac:dyDescent="0.25">
      <c r="A206" s="66"/>
      <c r="B206" s="11"/>
      <c r="C206" s="67"/>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2" x14ac:dyDescent="0.25">
      <c r="A207" s="66"/>
      <c r="B207" s="11"/>
      <c r="C207" s="67"/>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2" x14ac:dyDescent="0.25">
      <c r="A208" s="66"/>
      <c r="B208" s="11"/>
      <c r="C208" s="67"/>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2" x14ac:dyDescent="0.25">
      <c r="A209" s="66"/>
      <c r="B209" s="11"/>
      <c r="C209" s="67"/>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2" x14ac:dyDescent="0.25">
      <c r="A210" s="66"/>
      <c r="B210" s="11"/>
      <c r="C210" s="67"/>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2" x14ac:dyDescent="0.25">
      <c r="A211" s="66"/>
      <c r="B211" s="11"/>
      <c r="C211" s="67"/>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2" x14ac:dyDescent="0.25">
      <c r="A212" s="66"/>
      <c r="B212" s="11"/>
      <c r="C212" s="67"/>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2" x14ac:dyDescent="0.25">
      <c r="A213" s="66"/>
      <c r="B213" s="11"/>
      <c r="C213" s="67"/>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2" x14ac:dyDescent="0.25">
      <c r="A214" s="66"/>
      <c r="B214" s="11"/>
      <c r="C214" s="67"/>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2" x14ac:dyDescent="0.25">
      <c r="A215" s="66"/>
      <c r="B215" s="11"/>
      <c r="C215" s="67"/>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2" x14ac:dyDescent="0.25">
      <c r="A216" s="66"/>
      <c r="B216" s="11"/>
      <c r="C216" s="67"/>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2" x14ac:dyDescent="0.25">
      <c r="A217" s="66"/>
      <c r="B217" s="11"/>
      <c r="C217" s="67"/>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2" x14ac:dyDescent="0.25">
      <c r="A218" s="66"/>
      <c r="B218" s="11"/>
      <c r="C218" s="67"/>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2" x14ac:dyDescent="0.25">
      <c r="A219" s="66"/>
      <c r="B219" s="11"/>
      <c r="C219" s="67"/>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2" x14ac:dyDescent="0.25">
      <c r="A220" s="66"/>
      <c r="B220" s="11"/>
      <c r="C220" s="67"/>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2" x14ac:dyDescent="0.25">
      <c r="A221" s="66"/>
      <c r="B221" s="11"/>
      <c r="C221" s="67"/>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2" x14ac:dyDescent="0.25">
      <c r="A222" s="66"/>
      <c r="B222" s="11"/>
      <c r="C222" s="67"/>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2" x14ac:dyDescent="0.25">
      <c r="A223" s="66"/>
      <c r="B223" s="11"/>
      <c r="C223" s="67"/>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2" x14ac:dyDescent="0.25">
      <c r="A224" s="66"/>
      <c r="B224" s="11"/>
      <c r="C224" s="67"/>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2" x14ac:dyDescent="0.25">
      <c r="A225" s="66"/>
      <c r="B225" s="11"/>
      <c r="C225" s="67"/>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2" x14ac:dyDescent="0.25">
      <c r="A226" s="66"/>
      <c r="B226" s="11"/>
      <c r="C226" s="67"/>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2" x14ac:dyDescent="0.25">
      <c r="A227" s="66"/>
      <c r="B227" s="11"/>
      <c r="C227" s="67"/>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2" x14ac:dyDescent="0.25">
      <c r="A228" s="66"/>
      <c r="B228" s="11"/>
      <c r="C228" s="67"/>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2" x14ac:dyDescent="0.25">
      <c r="A229" s="66"/>
      <c r="B229" s="11"/>
      <c r="C229" s="67"/>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2" x14ac:dyDescent="0.25">
      <c r="A230" s="66"/>
      <c r="B230" s="11"/>
      <c r="C230" s="67"/>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2" x14ac:dyDescent="0.25">
      <c r="A231" s="66"/>
      <c r="B231" s="11"/>
      <c r="C231" s="67"/>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2" x14ac:dyDescent="0.25">
      <c r="A232" s="66"/>
      <c r="B232" s="11"/>
      <c r="C232" s="67"/>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2" x14ac:dyDescent="0.25">
      <c r="A233" s="66"/>
      <c r="B233" s="11"/>
      <c r="C233" s="67"/>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2" x14ac:dyDescent="0.25">
      <c r="A234" s="66"/>
      <c r="B234" s="11"/>
      <c r="C234" s="67"/>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2" x14ac:dyDescent="0.25">
      <c r="A235" s="66"/>
      <c r="B235" s="11"/>
      <c r="C235" s="67"/>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2" x14ac:dyDescent="0.25">
      <c r="A236" s="66"/>
      <c r="B236" s="11"/>
      <c r="C236" s="67"/>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2" x14ac:dyDescent="0.25">
      <c r="A237" s="66"/>
      <c r="B237" s="11"/>
      <c r="C237" s="67"/>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2" x14ac:dyDescent="0.25">
      <c r="A238" s="66"/>
      <c r="B238" s="11"/>
      <c r="C238" s="67"/>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2" x14ac:dyDescent="0.25">
      <c r="A239" s="66"/>
      <c r="B239" s="11"/>
      <c r="C239" s="67"/>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2" x14ac:dyDescent="0.25">
      <c r="A240" s="66"/>
      <c r="B240" s="11"/>
      <c r="C240" s="67"/>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2" x14ac:dyDescent="0.25">
      <c r="A241" s="66"/>
      <c r="B241" s="11"/>
      <c r="C241" s="67"/>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2" x14ac:dyDescent="0.25">
      <c r="A242" s="66"/>
      <c r="B242" s="11"/>
      <c r="C242" s="67"/>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2" x14ac:dyDescent="0.25">
      <c r="A243" s="66"/>
      <c r="B243" s="11"/>
      <c r="C243" s="67"/>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2" x14ac:dyDescent="0.25">
      <c r="A244" s="66"/>
      <c r="B244" s="11"/>
      <c r="C244" s="67"/>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2" x14ac:dyDescent="0.25">
      <c r="A245" s="66"/>
      <c r="B245" s="11"/>
      <c r="C245" s="67"/>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2" x14ac:dyDescent="0.25">
      <c r="A246" s="66"/>
      <c r="B246" s="11"/>
      <c r="C246" s="67"/>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2" x14ac:dyDescent="0.25">
      <c r="A247" s="66"/>
      <c r="B247" s="11"/>
      <c r="C247" s="67"/>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2" x14ac:dyDescent="0.25">
      <c r="A248" s="66"/>
      <c r="B248" s="11"/>
      <c r="C248" s="67"/>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2" x14ac:dyDescent="0.25">
      <c r="A249" s="66"/>
      <c r="B249" s="11"/>
      <c r="C249" s="67"/>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2" x14ac:dyDescent="0.25">
      <c r="A250" s="66"/>
      <c r="B250" s="11"/>
      <c r="C250" s="67"/>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2" x14ac:dyDescent="0.25">
      <c r="A251" s="66"/>
      <c r="B251" s="11"/>
      <c r="C251" s="67"/>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2" x14ac:dyDescent="0.25">
      <c r="A252" s="66"/>
      <c r="B252" s="11"/>
      <c r="C252" s="67"/>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2" x14ac:dyDescent="0.25">
      <c r="A253" s="66"/>
      <c r="B253" s="11"/>
      <c r="C253" s="67"/>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2" x14ac:dyDescent="0.25">
      <c r="A254" s="66"/>
      <c r="B254" s="11"/>
      <c r="C254" s="67"/>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2" x14ac:dyDescent="0.25">
      <c r="A255" s="66"/>
      <c r="B255" s="11"/>
      <c r="C255" s="67"/>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2" x14ac:dyDescent="0.25">
      <c r="A256" s="66"/>
      <c r="B256" s="11"/>
      <c r="C256" s="67"/>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2" x14ac:dyDescent="0.25">
      <c r="A257" s="66"/>
      <c r="B257" s="11"/>
      <c r="C257" s="67"/>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2" x14ac:dyDescent="0.25">
      <c r="A258" s="66"/>
      <c r="B258" s="11"/>
      <c r="C258" s="67"/>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2" x14ac:dyDescent="0.25">
      <c r="A259" s="66"/>
      <c r="B259" s="11"/>
      <c r="C259" s="67"/>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2" x14ac:dyDescent="0.25">
      <c r="A260" s="66"/>
      <c r="B260" s="11"/>
      <c r="C260" s="67"/>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2" x14ac:dyDescent="0.25">
      <c r="A261" s="66"/>
      <c r="B261" s="11"/>
      <c r="C261" s="67"/>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2" x14ac:dyDescent="0.25">
      <c r="A262" s="66"/>
      <c r="B262" s="11"/>
      <c r="C262" s="67"/>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2" x14ac:dyDescent="0.25">
      <c r="A263" s="66"/>
      <c r="B263" s="11"/>
      <c r="C263" s="67"/>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2" x14ac:dyDescent="0.25">
      <c r="A264" s="66"/>
      <c r="B264" s="11"/>
      <c r="C264" s="67"/>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2" x14ac:dyDescent="0.25">
      <c r="A265" s="66"/>
      <c r="B265" s="11"/>
      <c r="C265" s="67"/>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2" x14ac:dyDescent="0.25">
      <c r="A266" s="66"/>
      <c r="B266" s="11"/>
      <c r="C266" s="67"/>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2" x14ac:dyDescent="0.25">
      <c r="A267" s="66"/>
      <c r="B267" s="11"/>
      <c r="C267" s="67"/>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2" x14ac:dyDescent="0.25">
      <c r="A268" s="66"/>
      <c r="B268" s="11"/>
      <c r="C268" s="67"/>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2" x14ac:dyDescent="0.25">
      <c r="A269" s="66"/>
      <c r="B269" s="11"/>
      <c r="C269" s="67"/>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2" x14ac:dyDescent="0.25">
      <c r="A270" s="66"/>
      <c r="B270" s="11"/>
      <c r="C270" s="67"/>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2" x14ac:dyDescent="0.25">
      <c r="A271" s="66"/>
      <c r="B271" s="11"/>
      <c r="C271" s="67"/>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2" x14ac:dyDescent="0.25">
      <c r="A272" s="66"/>
      <c r="B272" s="11"/>
      <c r="C272" s="67"/>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2" x14ac:dyDescent="0.25">
      <c r="A273" s="66"/>
      <c r="B273" s="11"/>
      <c r="C273" s="67"/>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2" x14ac:dyDescent="0.25">
      <c r="A274" s="66"/>
      <c r="B274" s="11"/>
      <c r="C274" s="67"/>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2" x14ac:dyDescent="0.25">
      <c r="A275" s="66"/>
      <c r="B275" s="11"/>
      <c r="C275" s="67"/>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2" x14ac:dyDescent="0.25">
      <c r="A276" s="66"/>
      <c r="B276" s="11"/>
      <c r="C276" s="67"/>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2" x14ac:dyDescent="0.25">
      <c r="A277" s="66"/>
      <c r="B277" s="11"/>
      <c r="C277" s="67"/>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2" x14ac:dyDescent="0.25">
      <c r="A278" s="66"/>
      <c r="B278" s="11"/>
      <c r="C278" s="67"/>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2" x14ac:dyDescent="0.25">
      <c r="A279" s="66"/>
      <c r="B279" s="11"/>
      <c r="C279" s="67"/>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2" x14ac:dyDescent="0.25">
      <c r="A280" s="66"/>
      <c r="B280" s="11"/>
      <c r="C280" s="67"/>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2" x14ac:dyDescent="0.25">
      <c r="A281" s="66"/>
      <c r="B281" s="11"/>
      <c r="C281" s="67"/>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2" x14ac:dyDescent="0.25">
      <c r="A282" s="66"/>
      <c r="B282" s="11"/>
      <c r="C282" s="67"/>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2" x14ac:dyDescent="0.25">
      <c r="A283" s="66"/>
      <c r="B283" s="11"/>
      <c r="C283" s="67"/>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2" x14ac:dyDescent="0.25">
      <c r="A284" s="66"/>
      <c r="B284" s="11"/>
      <c r="C284" s="67"/>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2" x14ac:dyDescent="0.25">
      <c r="A285" s="66"/>
      <c r="B285" s="11"/>
      <c r="C285" s="67"/>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2" x14ac:dyDescent="0.25">
      <c r="A286" s="66"/>
      <c r="B286" s="11"/>
      <c r="C286" s="67"/>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2" x14ac:dyDescent="0.25">
      <c r="A287" s="66"/>
      <c r="B287" s="11"/>
      <c r="C287" s="67"/>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2" x14ac:dyDescent="0.25">
      <c r="A288" s="66"/>
      <c r="B288" s="11"/>
      <c r="C288" s="67"/>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2" x14ac:dyDescent="0.25">
      <c r="A289" s="66"/>
      <c r="B289" s="11"/>
      <c r="C289" s="67"/>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2" x14ac:dyDescent="0.25">
      <c r="A290" s="66"/>
      <c r="B290" s="11"/>
      <c r="C290" s="67"/>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2" x14ac:dyDescent="0.25">
      <c r="A291" s="66"/>
      <c r="B291" s="11"/>
      <c r="C291" s="67"/>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2" x14ac:dyDescent="0.25">
      <c r="A292" s="66"/>
      <c r="B292" s="11"/>
      <c r="C292" s="67"/>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2" x14ac:dyDescent="0.25">
      <c r="A293" s="66"/>
      <c r="B293" s="11"/>
      <c r="C293" s="67"/>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2" x14ac:dyDescent="0.25">
      <c r="A294" s="66"/>
      <c r="B294" s="11"/>
      <c r="C294" s="67"/>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2" x14ac:dyDescent="0.25">
      <c r="A295" s="66"/>
      <c r="B295" s="11"/>
      <c r="C295" s="67"/>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2" x14ac:dyDescent="0.25">
      <c r="A296" s="66"/>
      <c r="B296" s="11"/>
      <c r="C296" s="67"/>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2" x14ac:dyDescent="0.25">
      <c r="A297" s="66"/>
      <c r="B297" s="11"/>
      <c r="C297" s="67"/>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2" x14ac:dyDescent="0.25">
      <c r="A298" s="66"/>
      <c r="B298" s="11"/>
      <c r="C298" s="67"/>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2" x14ac:dyDescent="0.25">
      <c r="A299" s="66"/>
      <c r="B299" s="11"/>
      <c r="C299" s="67"/>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2" x14ac:dyDescent="0.25">
      <c r="A300" s="66"/>
      <c r="B300" s="11"/>
      <c r="C300" s="67"/>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2" x14ac:dyDescent="0.25">
      <c r="A301" s="66"/>
      <c r="B301" s="11"/>
      <c r="C301" s="67"/>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2" x14ac:dyDescent="0.25">
      <c r="A302" s="66"/>
      <c r="B302" s="11"/>
      <c r="C302" s="67"/>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2" x14ac:dyDescent="0.25">
      <c r="A303" s="66"/>
      <c r="B303" s="11"/>
      <c r="C303" s="67"/>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2" x14ac:dyDescent="0.25">
      <c r="A304" s="66"/>
      <c r="B304" s="11"/>
      <c r="C304" s="67"/>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2" x14ac:dyDescent="0.25">
      <c r="A305" s="66"/>
      <c r="B305" s="11"/>
      <c r="C305" s="67"/>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2" x14ac:dyDescent="0.25">
      <c r="A306" s="66"/>
      <c r="B306" s="11"/>
      <c r="C306" s="67"/>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2" x14ac:dyDescent="0.25">
      <c r="A307" s="66"/>
      <c r="B307" s="11"/>
      <c r="C307" s="67"/>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2" x14ac:dyDescent="0.25">
      <c r="A308" s="66"/>
      <c r="B308" s="11"/>
      <c r="C308" s="67"/>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2" x14ac:dyDescent="0.25">
      <c r="A309" s="66"/>
      <c r="B309" s="11"/>
      <c r="C309" s="67"/>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2" x14ac:dyDescent="0.25">
      <c r="A310" s="66"/>
      <c r="B310" s="11"/>
      <c r="C310" s="67"/>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2" x14ac:dyDescent="0.25">
      <c r="A311" s="66"/>
      <c r="B311" s="11"/>
      <c r="C311" s="67"/>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2" x14ac:dyDescent="0.25">
      <c r="A312" s="66"/>
      <c r="B312" s="11"/>
      <c r="C312" s="67"/>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2" x14ac:dyDescent="0.25">
      <c r="A313" s="66"/>
      <c r="B313" s="11"/>
      <c r="C313" s="67"/>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2" x14ac:dyDescent="0.25">
      <c r="A314" s="66"/>
      <c r="B314" s="11"/>
      <c r="C314" s="67"/>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2" x14ac:dyDescent="0.25">
      <c r="A315" s="66"/>
      <c r="B315" s="11"/>
      <c r="C315" s="67"/>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2" x14ac:dyDescent="0.25">
      <c r="A316" s="66"/>
      <c r="B316" s="11"/>
      <c r="C316" s="67"/>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2" x14ac:dyDescent="0.25">
      <c r="A317" s="66"/>
      <c r="B317" s="11"/>
      <c r="C317" s="67"/>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2" x14ac:dyDescent="0.25">
      <c r="A318" s="66"/>
      <c r="B318" s="11"/>
      <c r="C318" s="67"/>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2" x14ac:dyDescent="0.25">
      <c r="A319" s="66"/>
      <c r="B319" s="11"/>
      <c r="C319" s="67"/>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2" x14ac:dyDescent="0.25">
      <c r="A320" s="66"/>
      <c r="B320" s="11"/>
      <c r="C320" s="67"/>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2" x14ac:dyDescent="0.25">
      <c r="A321" s="66"/>
      <c r="B321" s="11"/>
      <c r="C321" s="67"/>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2" x14ac:dyDescent="0.25">
      <c r="A322" s="66"/>
      <c r="B322" s="11"/>
      <c r="C322" s="67"/>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2" x14ac:dyDescent="0.25">
      <c r="A323" s="66"/>
      <c r="B323" s="11"/>
      <c r="C323" s="67"/>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2" x14ac:dyDescent="0.25">
      <c r="A324" s="66"/>
      <c r="B324" s="11"/>
      <c r="C324" s="67"/>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2" x14ac:dyDescent="0.25">
      <c r="A325" s="66"/>
      <c r="B325" s="11"/>
      <c r="C325" s="67"/>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2" x14ac:dyDescent="0.25">
      <c r="A326" s="66"/>
      <c r="B326" s="11"/>
      <c r="C326" s="67"/>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2" x14ac:dyDescent="0.25">
      <c r="A327" s="66"/>
      <c r="B327" s="11"/>
      <c r="C327" s="67"/>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2" x14ac:dyDescent="0.25">
      <c r="A328" s="66"/>
      <c r="B328" s="11"/>
      <c r="C328" s="67"/>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2" x14ac:dyDescent="0.25">
      <c r="A329" s="66"/>
      <c r="B329" s="11"/>
      <c r="C329" s="67"/>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2" x14ac:dyDescent="0.25">
      <c r="A330" s="66"/>
      <c r="B330" s="11"/>
      <c r="C330" s="67"/>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2" x14ac:dyDescent="0.25">
      <c r="A331" s="66"/>
      <c r="B331" s="11"/>
      <c r="C331" s="67"/>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2" x14ac:dyDescent="0.25">
      <c r="A332" s="66"/>
      <c r="B332" s="11"/>
      <c r="C332" s="67"/>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2" x14ac:dyDescent="0.25">
      <c r="A333" s="66"/>
      <c r="B333" s="11"/>
      <c r="C333" s="67"/>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2" x14ac:dyDescent="0.25">
      <c r="A334" s="66"/>
      <c r="B334" s="11"/>
      <c r="C334" s="67"/>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2" x14ac:dyDescent="0.25">
      <c r="A335" s="66"/>
      <c r="B335" s="11"/>
      <c r="C335" s="67"/>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2" x14ac:dyDescent="0.25">
      <c r="A336" s="66"/>
      <c r="B336" s="11"/>
      <c r="C336" s="67"/>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2" x14ac:dyDescent="0.25">
      <c r="A337" s="66"/>
      <c r="B337" s="11"/>
      <c r="C337" s="67"/>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2" x14ac:dyDescent="0.25">
      <c r="A338" s="66"/>
      <c r="B338" s="11"/>
      <c r="C338" s="67"/>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2" x14ac:dyDescent="0.25">
      <c r="A339" s="66"/>
      <c r="B339" s="11"/>
      <c r="C339" s="67"/>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2" x14ac:dyDescent="0.25">
      <c r="A340" s="66"/>
      <c r="B340" s="11"/>
      <c r="C340" s="67"/>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2" x14ac:dyDescent="0.25">
      <c r="A341" s="66"/>
      <c r="B341" s="11"/>
      <c r="C341" s="67"/>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2" x14ac:dyDescent="0.25">
      <c r="A342" s="66"/>
      <c r="B342" s="11"/>
      <c r="C342" s="67"/>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2" x14ac:dyDescent="0.25">
      <c r="A343" s="66"/>
      <c r="B343" s="11"/>
      <c r="C343" s="67"/>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2" x14ac:dyDescent="0.25">
      <c r="A344" s="66"/>
      <c r="B344" s="11"/>
      <c r="C344" s="67"/>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2" x14ac:dyDescent="0.25">
      <c r="A345" s="66"/>
      <c r="B345" s="11"/>
      <c r="C345" s="67"/>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2" x14ac:dyDescent="0.25">
      <c r="A346" s="66"/>
      <c r="B346" s="11"/>
      <c r="C346" s="67"/>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2" x14ac:dyDescent="0.25">
      <c r="A347" s="66"/>
      <c r="B347" s="11"/>
      <c r="C347" s="67"/>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2" x14ac:dyDescent="0.25">
      <c r="A348" s="66"/>
      <c r="B348" s="11"/>
      <c r="C348" s="67"/>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2" x14ac:dyDescent="0.25">
      <c r="A349" s="66"/>
      <c r="B349" s="11"/>
      <c r="C349" s="67"/>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2" x14ac:dyDescent="0.25">
      <c r="A350" s="66"/>
      <c r="B350" s="11"/>
      <c r="C350" s="67"/>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2" x14ac:dyDescent="0.25">
      <c r="A351" s="66"/>
      <c r="B351" s="11"/>
      <c r="C351" s="67"/>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2" x14ac:dyDescent="0.25">
      <c r="A352" s="66"/>
      <c r="B352" s="11"/>
      <c r="C352" s="67"/>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2" x14ac:dyDescent="0.25">
      <c r="A353" s="66"/>
      <c r="B353" s="11"/>
      <c r="C353" s="67"/>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2" x14ac:dyDescent="0.25">
      <c r="A354" s="66"/>
      <c r="B354" s="11"/>
      <c r="C354" s="67"/>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2" x14ac:dyDescent="0.25">
      <c r="A355" s="66"/>
      <c r="B355" s="11"/>
      <c r="C355" s="67"/>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2" x14ac:dyDescent="0.25">
      <c r="A356" s="66"/>
      <c r="B356" s="11"/>
      <c r="C356" s="67"/>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2" x14ac:dyDescent="0.25">
      <c r="A357" s="66"/>
      <c r="B357" s="11"/>
      <c r="C357" s="67"/>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2" x14ac:dyDescent="0.25">
      <c r="A358" s="66"/>
      <c r="B358" s="11"/>
      <c r="C358" s="67"/>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2" x14ac:dyDescent="0.25">
      <c r="A359" s="66"/>
      <c r="B359" s="11"/>
      <c r="C359" s="67"/>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2" x14ac:dyDescent="0.25">
      <c r="A360" s="66"/>
      <c r="B360" s="11"/>
      <c r="C360" s="67"/>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2" x14ac:dyDescent="0.25">
      <c r="A361" s="66"/>
      <c r="B361" s="11"/>
      <c r="C361" s="67"/>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2" x14ac:dyDescent="0.25">
      <c r="A362" s="66"/>
      <c r="B362" s="11"/>
      <c r="C362" s="67"/>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2" x14ac:dyDescent="0.25">
      <c r="A363" s="66"/>
      <c r="B363" s="11"/>
      <c r="C363" s="67"/>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2" x14ac:dyDescent="0.25">
      <c r="A364" s="66"/>
      <c r="B364" s="11"/>
      <c r="C364" s="67"/>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2" x14ac:dyDescent="0.25">
      <c r="A365" s="66"/>
      <c r="B365" s="11"/>
      <c r="C365" s="67"/>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2" x14ac:dyDescent="0.25">
      <c r="A366" s="66"/>
      <c r="B366" s="11"/>
      <c r="C366" s="67"/>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2" x14ac:dyDescent="0.25">
      <c r="A367" s="66"/>
      <c r="B367" s="11"/>
      <c r="C367" s="67"/>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2" x14ac:dyDescent="0.25">
      <c r="A368" s="66"/>
      <c r="B368" s="11"/>
      <c r="C368" s="67"/>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2" x14ac:dyDescent="0.25">
      <c r="A369" s="66"/>
      <c r="B369" s="11"/>
      <c r="C369" s="67"/>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2" x14ac:dyDescent="0.25">
      <c r="A370" s="66"/>
      <c r="B370" s="11"/>
      <c r="C370" s="67"/>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2" x14ac:dyDescent="0.25">
      <c r="A371" s="66"/>
      <c r="B371" s="11"/>
      <c r="C371" s="67"/>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2" x14ac:dyDescent="0.25">
      <c r="A372" s="66"/>
      <c r="B372" s="11"/>
      <c r="C372" s="67"/>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2" x14ac:dyDescent="0.25">
      <c r="A373" s="66"/>
      <c r="B373" s="11"/>
      <c r="C373" s="67"/>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2" x14ac:dyDescent="0.25">
      <c r="A374" s="66"/>
      <c r="B374" s="11"/>
      <c r="C374" s="67"/>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2" x14ac:dyDescent="0.25">
      <c r="A375" s="66"/>
      <c r="B375" s="11"/>
      <c r="C375" s="67"/>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2" x14ac:dyDescent="0.25">
      <c r="A376" s="66"/>
      <c r="B376" s="11"/>
      <c r="C376" s="67"/>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2" x14ac:dyDescent="0.25">
      <c r="A377" s="66"/>
      <c r="B377" s="11"/>
      <c r="C377" s="67"/>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2" x14ac:dyDescent="0.25">
      <c r="A378" s="66"/>
      <c r="B378" s="11"/>
      <c r="C378" s="67"/>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2" x14ac:dyDescent="0.25">
      <c r="A379" s="66"/>
      <c r="B379" s="11"/>
      <c r="C379" s="67"/>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2" x14ac:dyDescent="0.25">
      <c r="A380" s="66"/>
      <c r="B380" s="11"/>
      <c r="C380" s="67"/>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2" x14ac:dyDescent="0.25">
      <c r="A381" s="66"/>
      <c r="B381" s="11"/>
      <c r="C381" s="67"/>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2" x14ac:dyDescent="0.25">
      <c r="A382" s="66"/>
      <c r="B382" s="11"/>
      <c r="C382" s="67"/>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2" x14ac:dyDescent="0.25">
      <c r="A383" s="66"/>
      <c r="B383" s="11"/>
      <c r="C383" s="67"/>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2" x14ac:dyDescent="0.25">
      <c r="A384" s="66"/>
      <c r="B384" s="11"/>
      <c r="C384" s="67"/>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2" x14ac:dyDescent="0.25">
      <c r="A385" s="66"/>
      <c r="B385" s="11"/>
      <c r="C385" s="67"/>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2" x14ac:dyDescent="0.25">
      <c r="A386" s="66"/>
      <c r="B386" s="11"/>
      <c r="C386" s="67"/>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2" x14ac:dyDescent="0.25">
      <c r="A387" s="66"/>
      <c r="B387" s="11"/>
      <c r="C387" s="67"/>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2" x14ac:dyDescent="0.25">
      <c r="A388" s="66"/>
      <c r="B388" s="11"/>
      <c r="C388" s="67"/>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2" x14ac:dyDescent="0.25">
      <c r="A389" s="66"/>
      <c r="B389" s="11"/>
      <c r="C389" s="67"/>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2" x14ac:dyDescent="0.25">
      <c r="A390" s="66"/>
      <c r="B390" s="11"/>
      <c r="C390" s="67"/>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2" x14ac:dyDescent="0.25">
      <c r="A391" s="66"/>
      <c r="B391" s="11"/>
      <c r="C391" s="67"/>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2" x14ac:dyDescent="0.25">
      <c r="A392" s="66"/>
      <c r="B392" s="11"/>
      <c r="C392" s="67"/>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2" x14ac:dyDescent="0.25">
      <c r="A393" s="66"/>
      <c r="B393" s="11"/>
      <c r="C393" s="67"/>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2" x14ac:dyDescent="0.25">
      <c r="A394" s="66"/>
      <c r="B394" s="11"/>
      <c r="C394" s="67"/>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2" x14ac:dyDescent="0.25">
      <c r="A395" s="66"/>
      <c r="B395" s="11"/>
      <c r="C395" s="67"/>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2" x14ac:dyDescent="0.25">
      <c r="A396" s="66"/>
      <c r="B396" s="11"/>
      <c r="C396" s="67"/>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2" x14ac:dyDescent="0.25">
      <c r="A397" s="66"/>
      <c r="B397" s="11"/>
      <c r="C397" s="67"/>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2" x14ac:dyDescent="0.25">
      <c r="A398" s="66"/>
      <c r="B398" s="11"/>
      <c r="C398" s="67"/>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2" x14ac:dyDescent="0.25">
      <c r="A399" s="66"/>
      <c r="B399" s="11"/>
      <c r="C399" s="67"/>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2" x14ac:dyDescent="0.25">
      <c r="A400" s="66"/>
      <c r="B400" s="11"/>
      <c r="C400" s="67"/>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2" x14ac:dyDescent="0.25">
      <c r="A401" s="66"/>
      <c r="B401" s="11"/>
      <c r="C401" s="67"/>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2" x14ac:dyDescent="0.25">
      <c r="A402" s="66"/>
      <c r="B402" s="11"/>
      <c r="C402" s="67"/>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2" x14ac:dyDescent="0.25">
      <c r="A403" s="66"/>
      <c r="B403" s="11"/>
      <c r="C403" s="67"/>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2" x14ac:dyDescent="0.25">
      <c r="A404" s="66"/>
      <c r="B404" s="11"/>
      <c r="C404" s="67"/>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2" x14ac:dyDescent="0.25">
      <c r="A405" s="66"/>
      <c r="B405" s="11"/>
      <c r="C405" s="67"/>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2" x14ac:dyDescent="0.25">
      <c r="A406" s="66"/>
      <c r="B406" s="11"/>
      <c r="C406" s="67"/>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2" x14ac:dyDescent="0.25">
      <c r="A407" s="66"/>
      <c r="B407" s="11"/>
      <c r="C407" s="67"/>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2" x14ac:dyDescent="0.25">
      <c r="A408" s="66"/>
      <c r="B408" s="11"/>
      <c r="C408" s="67"/>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2" x14ac:dyDescent="0.25">
      <c r="A409" s="66"/>
      <c r="B409" s="11"/>
      <c r="C409" s="67"/>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2" x14ac:dyDescent="0.25">
      <c r="A410" s="66"/>
      <c r="B410" s="11"/>
      <c r="C410" s="67"/>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2" x14ac:dyDescent="0.25">
      <c r="A411" s="66"/>
      <c r="B411" s="11"/>
      <c r="C411" s="67"/>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2" x14ac:dyDescent="0.25">
      <c r="A412" s="66"/>
      <c r="B412" s="11"/>
      <c r="C412" s="67"/>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2" x14ac:dyDescent="0.25">
      <c r="A413" s="66"/>
      <c r="B413" s="11"/>
      <c r="C413" s="67"/>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2" x14ac:dyDescent="0.25">
      <c r="A414" s="66"/>
      <c r="B414" s="11"/>
      <c r="C414" s="67"/>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2" x14ac:dyDescent="0.25">
      <c r="A415" s="66"/>
      <c r="B415" s="11"/>
      <c r="C415" s="67"/>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2" x14ac:dyDescent="0.25">
      <c r="A416" s="66"/>
      <c r="B416" s="11"/>
      <c r="C416" s="67"/>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2" x14ac:dyDescent="0.25">
      <c r="A417" s="66"/>
      <c r="B417" s="11"/>
      <c r="C417" s="67"/>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2" x14ac:dyDescent="0.25">
      <c r="A418" s="66"/>
      <c r="B418" s="11"/>
      <c r="C418" s="67"/>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2" x14ac:dyDescent="0.25">
      <c r="A419" s="66"/>
      <c r="B419" s="11"/>
      <c r="C419" s="67"/>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2" x14ac:dyDescent="0.25">
      <c r="A420" s="66"/>
      <c r="B420" s="11"/>
      <c r="C420" s="67"/>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2" x14ac:dyDescent="0.25">
      <c r="A421" s="66"/>
      <c r="B421" s="11"/>
      <c r="C421" s="67"/>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2" x14ac:dyDescent="0.25">
      <c r="A422" s="66"/>
      <c r="B422" s="11"/>
      <c r="C422" s="67"/>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2" x14ac:dyDescent="0.25">
      <c r="A423" s="66"/>
      <c r="B423" s="11"/>
      <c r="C423" s="67"/>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2" x14ac:dyDescent="0.25">
      <c r="A424" s="66"/>
      <c r="B424" s="11"/>
      <c r="C424" s="67"/>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2" x14ac:dyDescent="0.25">
      <c r="A425" s="66"/>
      <c r="B425" s="11"/>
      <c r="C425" s="67"/>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2" x14ac:dyDescent="0.25">
      <c r="A426" s="66"/>
      <c r="B426" s="11"/>
      <c r="C426" s="67"/>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2" x14ac:dyDescent="0.25">
      <c r="A427" s="66"/>
      <c r="B427" s="11"/>
      <c r="C427" s="67"/>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2" x14ac:dyDescent="0.25">
      <c r="A428" s="66"/>
      <c r="B428" s="11"/>
      <c r="C428" s="67"/>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2" x14ac:dyDescent="0.25">
      <c r="A429" s="66"/>
      <c r="B429" s="11"/>
      <c r="C429" s="67"/>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2" x14ac:dyDescent="0.25">
      <c r="A430" s="66"/>
      <c r="B430" s="11"/>
      <c r="C430" s="67"/>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2" x14ac:dyDescent="0.25">
      <c r="A431" s="66"/>
      <c r="B431" s="11"/>
      <c r="C431" s="67"/>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2" x14ac:dyDescent="0.25">
      <c r="A432" s="66"/>
      <c r="B432" s="11"/>
      <c r="C432" s="67"/>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2" x14ac:dyDescent="0.25">
      <c r="A433" s="66"/>
      <c r="B433" s="11"/>
      <c r="C433" s="67"/>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2" x14ac:dyDescent="0.25">
      <c r="A434" s="66"/>
      <c r="B434" s="11"/>
      <c r="C434" s="67"/>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2" x14ac:dyDescent="0.25">
      <c r="A435" s="66"/>
      <c r="B435" s="11"/>
      <c r="C435" s="67"/>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2" x14ac:dyDescent="0.25">
      <c r="A436" s="66"/>
      <c r="B436" s="11"/>
      <c r="C436" s="67"/>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2" x14ac:dyDescent="0.25">
      <c r="A437" s="66"/>
      <c r="B437" s="11"/>
      <c r="C437" s="67"/>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2" x14ac:dyDescent="0.25">
      <c r="A438" s="66"/>
      <c r="B438" s="11"/>
      <c r="C438" s="67"/>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2" x14ac:dyDescent="0.25">
      <c r="A439" s="66"/>
      <c r="B439" s="11"/>
      <c r="C439" s="67"/>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2" x14ac:dyDescent="0.25">
      <c r="A440" s="66"/>
      <c r="B440" s="11"/>
      <c r="C440" s="67"/>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2" x14ac:dyDescent="0.25">
      <c r="A441" s="66"/>
      <c r="B441" s="11"/>
      <c r="C441" s="67"/>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2" x14ac:dyDescent="0.25">
      <c r="A442" s="66"/>
      <c r="B442" s="11"/>
      <c r="C442" s="67"/>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2" x14ac:dyDescent="0.25">
      <c r="A443" s="66"/>
      <c r="B443" s="11"/>
      <c r="C443" s="67"/>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2" x14ac:dyDescent="0.25">
      <c r="A444" s="66"/>
      <c r="B444" s="11"/>
      <c r="C444" s="67"/>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2" x14ac:dyDescent="0.25">
      <c r="A445" s="66"/>
      <c r="B445" s="11"/>
      <c r="C445" s="67"/>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2" x14ac:dyDescent="0.25">
      <c r="A446" s="66"/>
      <c r="B446" s="11"/>
      <c r="C446" s="67"/>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2" x14ac:dyDescent="0.25">
      <c r="A447" s="66"/>
      <c r="B447" s="11"/>
      <c r="C447" s="67"/>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2" x14ac:dyDescent="0.25">
      <c r="A448" s="66"/>
      <c r="B448" s="11"/>
      <c r="C448" s="67"/>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2" x14ac:dyDescent="0.25">
      <c r="A449" s="66"/>
      <c r="B449" s="11"/>
      <c r="C449" s="67"/>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2" x14ac:dyDescent="0.25">
      <c r="A450" s="66"/>
      <c r="B450" s="11"/>
      <c r="C450" s="67"/>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2" x14ac:dyDescent="0.25">
      <c r="A451" s="66"/>
      <c r="B451" s="11"/>
      <c r="C451" s="67"/>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2" x14ac:dyDescent="0.25">
      <c r="A452" s="66"/>
      <c r="B452" s="11"/>
      <c r="C452" s="67"/>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2" x14ac:dyDescent="0.25">
      <c r="A453" s="66"/>
      <c r="B453" s="11"/>
      <c r="C453" s="67"/>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2" x14ac:dyDescent="0.25">
      <c r="A454" s="66"/>
      <c r="B454" s="11"/>
      <c r="C454" s="67"/>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2" x14ac:dyDescent="0.25">
      <c r="A455" s="66"/>
      <c r="B455" s="11"/>
      <c r="C455" s="67"/>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2" x14ac:dyDescent="0.25">
      <c r="A456" s="66"/>
      <c r="B456" s="11"/>
      <c r="C456" s="67"/>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2" x14ac:dyDescent="0.25">
      <c r="A457" s="66"/>
      <c r="B457" s="11"/>
      <c r="C457" s="67"/>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2" x14ac:dyDescent="0.25">
      <c r="A458" s="66"/>
      <c r="B458" s="11"/>
      <c r="C458" s="67"/>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2" x14ac:dyDescent="0.25">
      <c r="A459" s="66"/>
      <c r="B459" s="11"/>
      <c r="C459" s="67"/>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2" x14ac:dyDescent="0.25">
      <c r="A460" s="66"/>
      <c r="B460" s="11"/>
      <c r="C460" s="67"/>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2" x14ac:dyDescent="0.25">
      <c r="A461" s="66"/>
      <c r="B461" s="11"/>
      <c r="C461" s="67"/>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2" x14ac:dyDescent="0.25">
      <c r="A462" s="66"/>
      <c r="B462" s="11"/>
      <c r="C462" s="67"/>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2" x14ac:dyDescent="0.25">
      <c r="A463" s="66"/>
      <c r="B463" s="11"/>
      <c r="C463" s="67"/>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2" x14ac:dyDescent="0.25">
      <c r="A464" s="66"/>
      <c r="B464" s="11"/>
      <c r="C464" s="67"/>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2" x14ac:dyDescent="0.25">
      <c r="A465" s="66"/>
      <c r="B465" s="11"/>
      <c r="C465" s="67"/>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2" x14ac:dyDescent="0.25">
      <c r="A466" s="66"/>
      <c r="B466" s="11"/>
      <c r="C466" s="67"/>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2" x14ac:dyDescent="0.25">
      <c r="A467" s="66"/>
      <c r="B467" s="11"/>
      <c r="C467" s="67"/>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2" x14ac:dyDescent="0.25">
      <c r="A468" s="66"/>
      <c r="B468" s="11"/>
      <c r="C468" s="67"/>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2" x14ac:dyDescent="0.25">
      <c r="A469" s="66"/>
      <c r="B469" s="11"/>
      <c r="C469" s="67"/>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2" x14ac:dyDescent="0.25">
      <c r="A470" s="66"/>
      <c r="B470" s="11"/>
      <c r="C470" s="67"/>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2" x14ac:dyDescent="0.25">
      <c r="A471" s="66"/>
      <c r="B471" s="11"/>
      <c r="C471" s="67"/>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2" x14ac:dyDescent="0.25">
      <c r="A472" s="66"/>
      <c r="B472" s="11"/>
      <c r="C472" s="67"/>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2" x14ac:dyDescent="0.25">
      <c r="A473" s="66"/>
      <c r="B473" s="11"/>
      <c r="C473" s="67"/>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2" x14ac:dyDescent="0.25">
      <c r="A474" s="66"/>
      <c r="B474" s="11"/>
      <c r="C474" s="67"/>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2" x14ac:dyDescent="0.25">
      <c r="A475" s="66"/>
      <c r="B475" s="11"/>
      <c r="C475" s="67"/>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2" x14ac:dyDescent="0.25">
      <c r="A476" s="66"/>
      <c r="B476" s="11"/>
      <c r="C476" s="67"/>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2" x14ac:dyDescent="0.25">
      <c r="A477" s="66"/>
      <c r="B477" s="11"/>
      <c r="C477" s="67"/>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2" x14ac:dyDescent="0.25">
      <c r="A478" s="66"/>
      <c r="B478" s="11"/>
      <c r="C478" s="67"/>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2" x14ac:dyDescent="0.25">
      <c r="A479" s="66"/>
      <c r="B479" s="11"/>
      <c r="C479" s="67"/>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2" x14ac:dyDescent="0.25">
      <c r="A480" s="66"/>
      <c r="B480" s="11"/>
      <c r="C480" s="67"/>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2" x14ac:dyDescent="0.25">
      <c r="A481" s="66"/>
      <c r="B481" s="11"/>
      <c r="C481" s="67"/>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2" x14ac:dyDescent="0.25">
      <c r="A482" s="66"/>
      <c r="B482" s="11"/>
      <c r="C482" s="67"/>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2" x14ac:dyDescent="0.25">
      <c r="A483" s="66"/>
      <c r="B483" s="11"/>
      <c r="C483" s="67"/>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2" x14ac:dyDescent="0.25">
      <c r="A484" s="66"/>
      <c r="B484" s="11"/>
      <c r="C484" s="67"/>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2" x14ac:dyDescent="0.25">
      <c r="A485" s="66"/>
      <c r="B485" s="11"/>
      <c r="C485" s="67"/>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2" x14ac:dyDescent="0.25">
      <c r="A486" s="66"/>
      <c r="B486" s="11"/>
      <c r="C486" s="67"/>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2" x14ac:dyDescent="0.25">
      <c r="A487" s="66"/>
      <c r="B487" s="11"/>
      <c r="C487" s="67"/>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2" x14ac:dyDescent="0.25">
      <c r="A488" s="66"/>
      <c r="B488" s="11"/>
      <c r="C488" s="67"/>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2" x14ac:dyDescent="0.25">
      <c r="A489" s="66"/>
      <c r="B489" s="11"/>
      <c r="C489" s="67"/>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2" x14ac:dyDescent="0.25">
      <c r="A490" s="66"/>
      <c r="B490" s="11"/>
      <c r="C490" s="67"/>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2" x14ac:dyDescent="0.25">
      <c r="A491" s="66"/>
      <c r="B491" s="11"/>
      <c r="C491" s="67"/>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2" x14ac:dyDescent="0.25">
      <c r="A492" s="66"/>
      <c r="B492" s="11"/>
      <c r="C492" s="67"/>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2" x14ac:dyDescent="0.25">
      <c r="A493" s="66"/>
      <c r="B493" s="11"/>
      <c r="C493" s="67"/>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2" x14ac:dyDescent="0.25">
      <c r="A494" s="66"/>
      <c r="B494" s="11"/>
      <c r="C494" s="67"/>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2" x14ac:dyDescent="0.25">
      <c r="A495" s="66"/>
      <c r="B495" s="11"/>
      <c r="C495" s="67"/>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2" x14ac:dyDescent="0.25">
      <c r="A496" s="66"/>
      <c r="B496" s="11"/>
      <c r="C496" s="67"/>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2" x14ac:dyDescent="0.25">
      <c r="A497" s="66"/>
      <c r="B497" s="11"/>
      <c r="C497" s="67"/>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2" x14ac:dyDescent="0.25">
      <c r="A498" s="66"/>
      <c r="B498" s="11"/>
      <c r="C498" s="67"/>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2" x14ac:dyDescent="0.25">
      <c r="A499" s="66"/>
      <c r="B499" s="11"/>
      <c r="C499" s="67"/>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2" x14ac:dyDescent="0.25">
      <c r="A500" s="66"/>
      <c r="B500" s="11"/>
      <c r="C500" s="67"/>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2" x14ac:dyDescent="0.25">
      <c r="A501" s="66"/>
      <c r="B501" s="11"/>
      <c r="C501" s="67"/>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2" x14ac:dyDescent="0.25">
      <c r="A502" s="66"/>
      <c r="B502" s="11"/>
      <c r="C502" s="67"/>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2" x14ac:dyDescent="0.25">
      <c r="A503" s="66"/>
      <c r="B503" s="11"/>
      <c r="C503" s="67"/>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2" x14ac:dyDescent="0.25">
      <c r="A504" s="66"/>
      <c r="B504" s="11"/>
      <c r="C504" s="67"/>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2" x14ac:dyDescent="0.25">
      <c r="A505" s="66"/>
      <c r="B505" s="11"/>
      <c r="C505" s="67"/>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2" x14ac:dyDescent="0.25">
      <c r="A506" s="66"/>
      <c r="B506" s="11"/>
      <c r="C506" s="67"/>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2" x14ac:dyDescent="0.25">
      <c r="A507" s="66"/>
      <c r="B507" s="11"/>
      <c r="C507" s="67"/>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2" x14ac:dyDescent="0.25">
      <c r="A508" s="66"/>
      <c r="B508" s="11"/>
      <c r="C508" s="67"/>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2" x14ac:dyDescent="0.25">
      <c r="A509" s="66"/>
      <c r="B509" s="11"/>
      <c r="C509" s="67"/>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2" x14ac:dyDescent="0.25">
      <c r="A510" s="66"/>
      <c r="B510" s="11"/>
      <c r="C510" s="67"/>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2" x14ac:dyDescent="0.25">
      <c r="A511" s="66"/>
      <c r="B511" s="11"/>
      <c r="C511" s="67"/>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2" x14ac:dyDescent="0.25">
      <c r="A512" s="66"/>
      <c r="B512" s="11"/>
      <c r="C512" s="67"/>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2" x14ac:dyDescent="0.25">
      <c r="A513" s="66"/>
      <c r="B513" s="11"/>
      <c r="C513" s="67"/>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2" x14ac:dyDescent="0.25">
      <c r="A514" s="66"/>
      <c r="B514" s="11"/>
      <c r="C514" s="67"/>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2" x14ac:dyDescent="0.25">
      <c r="A515" s="66"/>
      <c r="B515" s="11"/>
      <c r="C515" s="67"/>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2" x14ac:dyDescent="0.25">
      <c r="A516" s="66"/>
      <c r="B516" s="11"/>
      <c r="C516" s="67"/>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2" x14ac:dyDescent="0.25">
      <c r="A517" s="66"/>
      <c r="B517" s="11"/>
      <c r="C517" s="67"/>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2" x14ac:dyDescent="0.25">
      <c r="A518" s="66"/>
      <c r="B518" s="11"/>
      <c r="C518" s="67"/>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2" x14ac:dyDescent="0.25">
      <c r="A519" s="66"/>
      <c r="B519" s="11"/>
      <c r="C519" s="67"/>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2" x14ac:dyDescent="0.25">
      <c r="A520" s="66"/>
      <c r="B520" s="11"/>
      <c r="C520" s="67"/>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2" x14ac:dyDescent="0.25">
      <c r="A521" s="66"/>
      <c r="B521" s="11"/>
      <c r="C521" s="67"/>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2" x14ac:dyDescent="0.25">
      <c r="A522" s="66"/>
      <c r="B522" s="11"/>
      <c r="C522" s="67"/>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2" x14ac:dyDescent="0.25">
      <c r="A523" s="66"/>
      <c r="B523" s="11"/>
      <c r="C523" s="67"/>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2" x14ac:dyDescent="0.25">
      <c r="A524" s="66"/>
      <c r="B524" s="11"/>
      <c r="C524" s="67"/>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2" x14ac:dyDescent="0.25">
      <c r="A525" s="66"/>
      <c r="B525" s="11"/>
      <c r="C525" s="67"/>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2" x14ac:dyDescent="0.25">
      <c r="A526" s="66"/>
      <c r="B526" s="11"/>
      <c r="C526" s="67"/>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2" x14ac:dyDescent="0.25">
      <c r="A527" s="66"/>
      <c r="B527" s="11"/>
      <c r="C527" s="67"/>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2" x14ac:dyDescent="0.25">
      <c r="A528" s="66"/>
      <c r="B528" s="11"/>
      <c r="C528" s="67"/>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2" x14ac:dyDescent="0.25">
      <c r="A529" s="66"/>
      <c r="B529" s="11"/>
      <c r="C529" s="67"/>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2" x14ac:dyDescent="0.25">
      <c r="A530" s="66"/>
      <c r="B530" s="11"/>
      <c r="C530" s="67"/>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2" x14ac:dyDescent="0.25">
      <c r="A531" s="66"/>
      <c r="B531" s="11"/>
      <c r="C531" s="67"/>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2" x14ac:dyDescent="0.25">
      <c r="A532" s="66"/>
      <c r="B532" s="11"/>
      <c r="C532" s="67"/>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2" x14ac:dyDescent="0.25">
      <c r="A533" s="66"/>
      <c r="B533" s="11"/>
      <c r="C533" s="67"/>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2" x14ac:dyDescent="0.25">
      <c r="A534" s="66"/>
      <c r="B534" s="11"/>
      <c r="C534" s="67"/>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2" x14ac:dyDescent="0.25">
      <c r="A535" s="66"/>
      <c r="B535" s="11"/>
      <c r="C535" s="67"/>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2" x14ac:dyDescent="0.25">
      <c r="A536" s="66"/>
      <c r="B536" s="11"/>
      <c r="C536" s="67"/>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2" x14ac:dyDescent="0.25">
      <c r="A537" s="66"/>
      <c r="B537" s="11"/>
      <c r="C537" s="67"/>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2" x14ac:dyDescent="0.25">
      <c r="A538" s="66"/>
      <c r="B538" s="11"/>
      <c r="C538" s="67"/>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2" x14ac:dyDescent="0.25">
      <c r="A539" s="66"/>
      <c r="B539" s="11"/>
      <c r="C539" s="67"/>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2" x14ac:dyDescent="0.25">
      <c r="A540" s="66"/>
      <c r="B540" s="11"/>
      <c r="C540" s="67"/>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2" x14ac:dyDescent="0.25">
      <c r="A541" s="66"/>
      <c r="B541" s="11"/>
      <c r="C541" s="67"/>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2" x14ac:dyDescent="0.25">
      <c r="A542" s="66"/>
      <c r="B542" s="11"/>
      <c r="C542" s="67"/>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2" x14ac:dyDescent="0.25">
      <c r="A543" s="66"/>
      <c r="B543" s="11"/>
      <c r="C543" s="67"/>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2" x14ac:dyDescent="0.25">
      <c r="A544" s="66"/>
      <c r="B544" s="11"/>
      <c r="C544" s="67"/>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2" x14ac:dyDescent="0.25">
      <c r="A545" s="66"/>
      <c r="B545" s="11"/>
      <c r="C545" s="67"/>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2" x14ac:dyDescent="0.25">
      <c r="A546" s="66"/>
      <c r="B546" s="11"/>
      <c r="C546" s="67"/>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2" x14ac:dyDescent="0.25">
      <c r="A547" s="66"/>
      <c r="B547" s="11"/>
      <c r="C547" s="67"/>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2" x14ac:dyDescent="0.25">
      <c r="A548" s="66"/>
      <c r="B548" s="11"/>
      <c r="C548" s="67"/>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2" x14ac:dyDescent="0.25">
      <c r="A549" s="66"/>
      <c r="B549" s="11"/>
      <c r="C549" s="67"/>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2" x14ac:dyDescent="0.25">
      <c r="A550" s="66"/>
      <c r="B550" s="11"/>
      <c r="C550" s="67"/>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2" x14ac:dyDescent="0.25">
      <c r="A551" s="66"/>
      <c r="B551" s="11"/>
      <c r="C551" s="67"/>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2" x14ac:dyDescent="0.25">
      <c r="A552" s="66"/>
      <c r="B552" s="11"/>
      <c r="C552" s="67"/>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2" x14ac:dyDescent="0.25">
      <c r="A553" s="66"/>
      <c r="B553" s="11"/>
      <c r="C553" s="67"/>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2" x14ac:dyDescent="0.25">
      <c r="A554" s="66"/>
      <c r="B554" s="11"/>
      <c r="C554" s="67"/>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2" x14ac:dyDescent="0.25">
      <c r="A555" s="66"/>
      <c r="B555" s="11"/>
      <c r="C555" s="67"/>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2" x14ac:dyDescent="0.25">
      <c r="A556" s="66"/>
      <c r="B556" s="11"/>
      <c r="C556" s="67"/>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2" x14ac:dyDescent="0.25">
      <c r="A557" s="66"/>
      <c r="B557" s="11"/>
      <c r="C557" s="67"/>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2" x14ac:dyDescent="0.25">
      <c r="A558" s="66"/>
      <c r="B558" s="11"/>
      <c r="C558" s="67"/>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2" x14ac:dyDescent="0.25">
      <c r="A559" s="66"/>
      <c r="B559" s="11"/>
      <c r="C559" s="67"/>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2" x14ac:dyDescent="0.25">
      <c r="A560" s="66"/>
      <c r="B560" s="11"/>
      <c r="C560" s="67"/>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2" x14ac:dyDescent="0.25">
      <c r="A561" s="66"/>
      <c r="B561" s="11"/>
      <c r="C561" s="67"/>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2" x14ac:dyDescent="0.25">
      <c r="A562" s="66"/>
      <c r="B562" s="11"/>
      <c r="C562" s="67"/>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2" x14ac:dyDescent="0.25">
      <c r="A563" s="66"/>
      <c r="B563" s="11"/>
      <c r="C563" s="67"/>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2" x14ac:dyDescent="0.25">
      <c r="A564" s="66"/>
      <c r="B564" s="11"/>
      <c r="C564" s="67"/>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2" x14ac:dyDescent="0.25">
      <c r="A565" s="66"/>
      <c r="B565" s="11"/>
      <c r="C565" s="67"/>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2" x14ac:dyDescent="0.25">
      <c r="A566" s="66"/>
      <c r="B566" s="11"/>
      <c r="C566" s="67"/>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2" x14ac:dyDescent="0.25">
      <c r="A567" s="66"/>
      <c r="B567" s="11"/>
      <c r="C567" s="67"/>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2" x14ac:dyDescent="0.25">
      <c r="A568" s="66"/>
      <c r="B568" s="11"/>
      <c r="C568" s="67"/>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2" x14ac:dyDescent="0.25">
      <c r="A569" s="66"/>
      <c r="B569" s="11"/>
      <c r="C569" s="67"/>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2" x14ac:dyDescent="0.25">
      <c r="A570" s="66"/>
      <c r="B570" s="11"/>
      <c r="C570" s="67"/>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2" x14ac:dyDescent="0.25">
      <c r="A571" s="66"/>
      <c r="B571" s="11"/>
      <c r="C571" s="67"/>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2" x14ac:dyDescent="0.25">
      <c r="A572" s="66"/>
      <c r="B572" s="11"/>
      <c r="C572" s="67"/>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2" x14ac:dyDescent="0.25">
      <c r="A573" s="66"/>
      <c r="B573" s="11"/>
      <c r="C573" s="67"/>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2" x14ac:dyDescent="0.25">
      <c r="A574" s="66"/>
      <c r="B574" s="11"/>
      <c r="C574" s="67"/>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2" x14ac:dyDescent="0.25">
      <c r="A575" s="66"/>
      <c r="B575" s="11"/>
      <c r="C575" s="67"/>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2" x14ac:dyDescent="0.25">
      <c r="A576" s="66"/>
      <c r="B576" s="11"/>
      <c r="C576" s="67"/>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2" x14ac:dyDescent="0.25">
      <c r="A577" s="66"/>
      <c r="B577" s="11"/>
      <c r="C577" s="67"/>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2" x14ac:dyDescent="0.25">
      <c r="A578" s="66"/>
      <c r="B578" s="11"/>
      <c r="C578" s="67"/>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2" x14ac:dyDescent="0.25">
      <c r="A579" s="66"/>
      <c r="B579" s="11"/>
      <c r="C579" s="67"/>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2" x14ac:dyDescent="0.25">
      <c r="A580" s="66"/>
      <c r="B580" s="11"/>
      <c r="C580" s="67"/>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2" x14ac:dyDescent="0.25">
      <c r="A581" s="66"/>
      <c r="B581" s="11"/>
      <c r="C581" s="67"/>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2" x14ac:dyDescent="0.25">
      <c r="A582" s="66"/>
      <c r="B582" s="11"/>
      <c r="C582" s="67"/>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2" x14ac:dyDescent="0.25">
      <c r="A583" s="66"/>
      <c r="B583" s="11"/>
      <c r="C583" s="67"/>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2" x14ac:dyDescent="0.25">
      <c r="A584" s="66"/>
      <c r="B584" s="11"/>
      <c r="C584" s="67"/>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2" x14ac:dyDescent="0.25">
      <c r="A585" s="66"/>
      <c r="B585" s="11"/>
      <c r="C585" s="67"/>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2" x14ac:dyDescent="0.25">
      <c r="A586" s="66"/>
      <c r="B586" s="11"/>
      <c r="C586" s="67"/>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2" x14ac:dyDescent="0.25">
      <c r="A587" s="66"/>
      <c r="B587" s="11"/>
      <c r="C587" s="67"/>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2" x14ac:dyDescent="0.25">
      <c r="A588" s="66"/>
      <c r="B588" s="11"/>
      <c r="C588" s="67"/>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2" x14ac:dyDescent="0.25">
      <c r="A589" s="66"/>
      <c r="B589" s="11"/>
      <c r="C589" s="67"/>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2" x14ac:dyDescent="0.25">
      <c r="A590" s="66"/>
      <c r="B590" s="11"/>
      <c r="C590" s="67"/>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2" x14ac:dyDescent="0.25">
      <c r="A591" s="66"/>
      <c r="B591" s="11"/>
      <c r="C591" s="67"/>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2" x14ac:dyDescent="0.25">
      <c r="A592" s="66"/>
      <c r="B592" s="11"/>
      <c r="C592" s="67"/>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2" x14ac:dyDescent="0.25">
      <c r="A593" s="66"/>
      <c r="B593" s="11"/>
      <c r="C593" s="67"/>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2" x14ac:dyDescent="0.25">
      <c r="A594" s="66"/>
      <c r="B594" s="11"/>
      <c r="C594" s="67"/>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2" x14ac:dyDescent="0.25">
      <c r="A595" s="66"/>
      <c r="B595" s="11"/>
      <c r="C595" s="67"/>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2" x14ac:dyDescent="0.25">
      <c r="A596" s="66"/>
      <c r="B596" s="11"/>
      <c r="C596" s="67"/>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2" x14ac:dyDescent="0.25">
      <c r="A597" s="66"/>
      <c r="B597" s="11"/>
      <c r="C597" s="67"/>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2" x14ac:dyDescent="0.25">
      <c r="A598" s="66"/>
      <c r="B598" s="11"/>
      <c r="C598" s="67"/>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2" x14ac:dyDescent="0.25">
      <c r="A599" s="66"/>
      <c r="B599" s="11"/>
      <c r="C599" s="67"/>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2" x14ac:dyDescent="0.25">
      <c r="A600" s="66"/>
      <c r="B600" s="11"/>
      <c r="C600" s="67"/>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2" x14ac:dyDescent="0.25">
      <c r="A601" s="66"/>
      <c r="B601" s="11"/>
      <c r="C601" s="67"/>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2" x14ac:dyDescent="0.25">
      <c r="A602" s="66"/>
      <c r="B602" s="11"/>
      <c r="C602" s="67"/>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2" x14ac:dyDescent="0.25">
      <c r="A603" s="66"/>
      <c r="B603" s="11"/>
      <c r="C603" s="67"/>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2" x14ac:dyDescent="0.25">
      <c r="A604" s="66"/>
      <c r="B604" s="11"/>
      <c r="C604" s="67"/>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2" x14ac:dyDescent="0.25">
      <c r="A605" s="66"/>
      <c r="B605" s="11"/>
      <c r="C605" s="67"/>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2" x14ac:dyDescent="0.25">
      <c r="A606" s="66"/>
      <c r="B606" s="11"/>
      <c r="C606" s="67"/>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2" x14ac:dyDescent="0.25">
      <c r="A607" s="66"/>
      <c r="B607" s="11"/>
      <c r="C607" s="67"/>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2" x14ac:dyDescent="0.25">
      <c r="A608" s="66"/>
      <c r="B608" s="11"/>
      <c r="C608" s="67"/>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2" x14ac:dyDescent="0.25">
      <c r="A609" s="66"/>
      <c r="B609" s="11"/>
      <c r="C609" s="67"/>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2" x14ac:dyDescent="0.25">
      <c r="A610" s="66"/>
      <c r="B610" s="11"/>
      <c r="C610" s="67"/>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2" x14ac:dyDescent="0.25">
      <c r="A611" s="66"/>
      <c r="B611" s="11"/>
      <c r="C611" s="67"/>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2" x14ac:dyDescent="0.25">
      <c r="A612" s="66"/>
      <c r="B612" s="11"/>
      <c r="C612" s="67"/>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2" x14ac:dyDescent="0.25">
      <c r="A613" s="66"/>
      <c r="B613" s="11"/>
      <c r="C613" s="67"/>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2" x14ac:dyDescent="0.25">
      <c r="A614" s="66"/>
      <c r="B614" s="11"/>
      <c r="C614" s="67"/>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2" x14ac:dyDescent="0.25">
      <c r="A615" s="66"/>
      <c r="B615" s="11"/>
      <c r="C615" s="67"/>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2" x14ac:dyDescent="0.25">
      <c r="A616" s="66"/>
      <c r="B616" s="11"/>
      <c r="C616" s="67"/>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2" x14ac:dyDescent="0.25">
      <c r="A617" s="66"/>
      <c r="B617" s="11"/>
      <c r="C617" s="67"/>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2" x14ac:dyDescent="0.25">
      <c r="A618" s="66"/>
      <c r="B618" s="11"/>
      <c r="C618" s="67"/>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2" x14ac:dyDescent="0.25">
      <c r="A619" s="66"/>
      <c r="B619" s="11"/>
      <c r="C619" s="67"/>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2" x14ac:dyDescent="0.25">
      <c r="A620" s="66"/>
      <c r="B620" s="11"/>
      <c r="C620" s="67"/>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2" x14ac:dyDescent="0.25">
      <c r="A621" s="66"/>
      <c r="B621" s="11"/>
      <c r="C621" s="67"/>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2" x14ac:dyDescent="0.25">
      <c r="A622" s="66"/>
      <c r="B622" s="11"/>
      <c r="C622" s="67"/>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2" x14ac:dyDescent="0.25">
      <c r="A623" s="66"/>
      <c r="B623" s="11"/>
      <c r="C623" s="67"/>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2" x14ac:dyDescent="0.25">
      <c r="A624" s="66"/>
      <c r="B624" s="11"/>
      <c r="C624" s="67"/>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2" x14ac:dyDescent="0.25">
      <c r="A625" s="66"/>
      <c r="B625" s="11"/>
      <c r="C625" s="67"/>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2" x14ac:dyDescent="0.25">
      <c r="A626" s="66"/>
      <c r="B626" s="11"/>
      <c r="C626" s="67"/>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2" x14ac:dyDescent="0.25">
      <c r="A627" s="66"/>
      <c r="B627" s="11"/>
      <c r="C627" s="67"/>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2" x14ac:dyDescent="0.25">
      <c r="A628" s="66"/>
      <c r="B628" s="11"/>
      <c r="C628" s="67"/>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2" x14ac:dyDescent="0.25">
      <c r="A629" s="66"/>
      <c r="B629" s="11"/>
      <c r="C629" s="67"/>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2" x14ac:dyDescent="0.25">
      <c r="A630" s="66"/>
      <c r="B630" s="11"/>
      <c r="C630" s="67"/>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2" x14ac:dyDescent="0.25">
      <c r="A631" s="66"/>
      <c r="B631" s="11"/>
      <c r="C631" s="67"/>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2" x14ac:dyDescent="0.25">
      <c r="A632" s="66"/>
      <c r="B632" s="11"/>
      <c r="C632" s="67"/>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2" x14ac:dyDescent="0.25">
      <c r="A633" s="66"/>
      <c r="B633" s="11"/>
      <c r="C633" s="67"/>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2" x14ac:dyDescent="0.25">
      <c r="A634" s="66"/>
      <c r="B634" s="11"/>
      <c r="C634" s="67"/>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2" x14ac:dyDescent="0.25">
      <c r="A635" s="66"/>
      <c r="B635" s="11"/>
      <c r="C635" s="67"/>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2" x14ac:dyDescent="0.25">
      <c r="A636" s="66"/>
      <c r="B636" s="11"/>
      <c r="C636" s="67"/>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2" x14ac:dyDescent="0.25">
      <c r="A637" s="66"/>
      <c r="B637" s="11"/>
      <c r="C637" s="67"/>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2" x14ac:dyDescent="0.25">
      <c r="A638" s="66"/>
      <c r="B638" s="11"/>
      <c r="C638" s="67"/>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2" x14ac:dyDescent="0.25">
      <c r="A639" s="66"/>
      <c r="B639" s="11"/>
      <c r="C639" s="67"/>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2" x14ac:dyDescent="0.25">
      <c r="A640" s="66"/>
      <c r="B640" s="11"/>
      <c r="C640" s="67"/>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2" x14ac:dyDescent="0.25">
      <c r="A641" s="66"/>
      <c r="B641" s="11"/>
      <c r="C641" s="67"/>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2" x14ac:dyDescent="0.25">
      <c r="A642" s="66"/>
      <c r="B642" s="11"/>
      <c r="C642" s="67"/>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2" x14ac:dyDescent="0.25">
      <c r="A643" s="66"/>
      <c r="B643" s="11"/>
      <c r="C643" s="67"/>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2" x14ac:dyDescent="0.25">
      <c r="A644" s="66"/>
      <c r="B644" s="11"/>
      <c r="C644" s="67"/>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2" x14ac:dyDescent="0.25">
      <c r="A645" s="66"/>
      <c r="B645" s="11"/>
      <c r="C645" s="67"/>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2" x14ac:dyDescent="0.25">
      <c r="A646" s="66"/>
      <c r="B646" s="11"/>
      <c r="C646" s="67"/>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2" x14ac:dyDescent="0.25">
      <c r="A647" s="66"/>
      <c r="B647" s="11"/>
      <c r="C647" s="67"/>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2" x14ac:dyDescent="0.25">
      <c r="A648" s="66"/>
      <c r="B648" s="11"/>
      <c r="C648" s="67"/>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2" x14ac:dyDescent="0.25">
      <c r="A649" s="66"/>
      <c r="B649" s="11"/>
      <c r="C649" s="67"/>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2" x14ac:dyDescent="0.25">
      <c r="A650" s="66"/>
      <c r="B650" s="11"/>
      <c r="C650" s="67"/>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2" x14ac:dyDescent="0.25">
      <c r="A651" s="66"/>
      <c r="B651" s="11"/>
      <c r="C651" s="67"/>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2" x14ac:dyDescent="0.25">
      <c r="A652" s="66"/>
      <c r="B652" s="11"/>
      <c r="C652" s="67"/>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2" x14ac:dyDescent="0.25">
      <c r="A653" s="66"/>
      <c r="B653" s="11"/>
      <c r="C653" s="67"/>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2" x14ac:dyDescent="0.25">
      <c r="A654" s="66"/>
      <c r="B654" s="11"/>
      <c r="C654" s="67"/>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2" x14ac:dyDescent="0.25">
      <c r="A655" s="66"/>
      <c r="B655" s="11"/>
      <c r="C655" s="67"/>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2" x14ac:dyDescent="0.25">
      <c r="A656" s="66"/>
      <c r="B656" s="11"/>
      <c r="C656" s="67"/>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2" x14ac:dyDescent="0.25">
      <c r="A657" s="66"/>
      <c r="B657" s="11"/>
      <c r="C657" s="67"/>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2" x14ac:dyDescent="0.25">
      <c r="A658" s="66"/>
      <c r="B658" s="11"/>
      <c r="C658" s="67"/>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2" x14ac:dyDescent="0.25">
      <c r="A659" s="66"/>
      <c r="B659" s="11"/>
      <c r="C659" s="67"/>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2" x14ac:dyDescent="0.25">
      <c r="A660" s="66"/>
      <c r="B660" s="11"/>
      <c r="C660" s="67"/>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2" x14ac:dyDescent="0.25">
      <c r="A661" s="66"/>
      <c r="B661" s="11"/>
      <c r="C661" s="67"/>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2" x14ac:dyDescent="0.25">
      <c r="A662" s="66"/>
      <c r="B662" s="11"/>
      <c r="C662" s="67"/>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2" x14ac:dyDescent="0.25">
      <c r="A663" s="66"/>
      <c r="B663" s="11"/>
      <c r="C663" s="67"/>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2" x14ac:dyDescent="0.25">
      <c r="A664" s="66"/>
      <c r="B664" s="11"/>
      <c r="C664" s="67"/>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2" x14ac:dyDescent="0.25">
      <c r="A665" s="66"/>
      <c r="B665" s="11"/>
      <c r="C665" s="67"/>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2" x14ac:dyDescent="0.25">
      <c r="A666" s="66"/>
      <c r="B666" s="11"/>
      <c r="C666" s="67"/>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2" x14ac:dyDescent="0.25">
      <c r="A667" s="66"/>
      <c r="B667" s="11"/>
      <c r="C667" s="67"/>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2" x14ac:dyDescent="0.25">
      <c r="A668" s="66"/>
      <c r="B668" s="11"/>
      <c r="C668" s="67"/>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2" x14ac:dyDescent="0.25">
      <c r="A669" s="66"/>
      <c r="B669" s="11"/>
      <c r="C669" s="67"/>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2" x14ac:dyDescent="0.25">
      <c r="A670" s="66"/>
      <c r="B670" s="11"/>
      <c r="C670" s="67"/>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2" x14ac:dyDescent="0.25">
      <c r="A671" s="66"/>
      <c r="B671" s="11"/>
      <c r="C671" s="67"/>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2" x14ac:dyDescent="0.25">
      <c r="A672" s="66"/>
      <c r="B672" s="11"/>
      <c r="C672" s="67"/>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2" x14ac:dyDescent="0.25">
      <c r="A673" s="66"/>
      <c r="B673" s="11"/>
      <c r="C673" s="67"/>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2" x14ac:dyDescent="0.25">
      <c r="A674" s="66"/>
      <c r="B674" s="11"/>
      <c r="C674" s="67"/>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2" x14ac:dyDescent="0.25">
      <c r="A675" s="66"/>
      <c r="B675" s="11"/>
      <c r="C675" s="67"/>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2" x14ac:dyDescent="0.25">
      <c r="A676" s="66"/>
      <c r="B676" s="11"/>
      <c r="C676" s="67"/>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2" x14ac:dyDescent="0.25">
      <c r="A677" s="66"/>
      <c r="B677" s="11"/>
      <c r="C677" s="67"/>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2" x14ac:dyDescent="0.25">
      <c r="A678" s="66"/>
      <c r="B678" s="11"/>
      <c r="C678" s="67"/>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2" x14ac:dyDescent="0.25">
      <c r="A679" s="66"/>
      <c r="B679" s="11"/>
      <c r="C679" s="67"/>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2" x14ac:dyDescent="0.25">
      <c r="A680" s="66"/>
      <c r="B680" s="11"/>
      <c r="C680" s="67"/>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2" x14ac:dyDescent="0.25">
      <c r="A681" s="66"/>
      <c r="B681" s="11"/>
      <c r="C681" s="67"/>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2" x14ac:dyDescent="0.25">
      <c r="A682" s="66"/>
      <c r="B682" s="11"/>
      <c r="C682" s="67"/>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2" x14ac:dyDescent="0.25">
      <c r="A683" s="66"/>
      <c r="B683" s="11"/>
      <c r="C683" s="67"/>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2" x14ac:dyDescent="0.25">
      <c r="A684" s="66"/>
      <c r="B684" s="11"/>
      <c r="C684" s="67"/>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2" x14ac:dyDescent="0.25">
      <c r="A685" s="66"/>
      <c r="B685" s="11"/>
      <c r="C685" s="67"/>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2" x14ac:dyDescent="0.25">
      <c r="A686" s="66"/>
      <c r="B686" s="11"/>
      <c r="C686" s="67"/>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2" x14ac:dyDescent="0.25">
      <c r="A687" s="66"/>
      <c r="B687" s="11"/>
      <c r="C687" s="67"/>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2" x14ac:dyDescent="0.25">
      <c r="A688" s="66"/>
      <c r="B688" s="11"/>
      <c r="C688" s="67"/>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2" x14ac:dyDescent="0.25">
      <c r="A689" s="66"/>
      <c r="B689" s="11"/>
      <c r="C689" s="67"/>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2" x14ac:dyDescent="0.25">
      <c r="A690" s="66"/>
      <c r="B690" s="11"/>
      <c r="C690" s="67"/>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2" x14ac:dyDescent="0.25">
      <c r="A691" s="66"/>
      <c r="B691" s="11"/>
      <c r="C691" s="67"/>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2" x14ac:dyDescent="0.25">
      <c r="A692" s="66"/>
      <c r="B692" s="11"/>
      <c r="C692" s="67"/>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2" x14ac:dyDescent="0.25">
      <c r="A693" s="66"/>
      <c r="B693" s="11"/>
      <c r="C693" s="67"/>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2" x14ac:dyDescent="0.25">
      <c r="A694" s="66"/>
      <c r="B694" s="11"/>
      <c r="C694" s="67"/>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2" x14ac:dyDescent="0.25">
      <c r="A695" s="66"/>
      <c r="B695" s="11"/>
      <c r="C695" s="67"/>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2" x14ac:dyDescent="0.25">
      <c r="A696" s="66"/>
      <c r="B696" s="11"/>
      <c r="C696" s="67"/>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2" x14ac:dyDescent="0.25">
      <c r="A697" s="66"/>
      <c r="B697" s="11"/>
      <c r="C697" s="67"/>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2" x14ac:dyDescent="0.25">
      <c r="A698" s="66"/>
      <c r="B698" s="11"/>
      <c r="C698" s="67"/>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2" x14ac:dyDescent="0.25">
      <c r="A699" s="66"/>
      <c r="B699" s="11"/>
      <c r="C699" s="67"/>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2" x14ac:dyDescent="0.25">
      <c r="A700" s="66"/>
      <c r="B700" s="11"/>
      <c r="C700" s="67"/>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2" x14ac:dyDescent="0.25">
      <c r="A701" s="66"/>
      <c r="B701" s="11"/>
      <c r="C701" s="67"/>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2" x14ac:dyDescent="0.25">
      <c r="A702" s="66"/>
      <c r="B702" s="11"/>
      <c r="C702" s="67"/>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2" x14ac:dyDescent="0.25">
      <c r="A703" s="66"/>
      <c r="B703" s="11"/>
      <c r="C703" s="67"/>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2" x14ac:dyDescent="0.25">
      <c r="A704" s="66"/>
      <c r="B704" s="11"/>
      <c r="C704" s="67"/>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2" x14ac:dyDescent="0.25">
      <c r="A705" s="66"/>
      <c r="B705" s="11"/>
      <c r="C705" s="67"/>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2" x14ac:dyDescent="0.25">
      <c r="A706" s="66"/>
      <c r="B706" s="11"/>
      <c r="C706" s="67"/>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2" x14ac:dyDescent="0.25">
      <c r="A707" s="66"/>
      <c r="B707" s="11"/>
      <c r="C707" s="67"/>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2" x14ac:dyDescent="0.25">
      <c r="A708" s="66"/>
      <c r="B708" s="11"/>
      <c r="C708" s="67"/>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2" x14ac:dyDescent="0.25">
      <c r="A709" s="66"/>
      <c r="B709" s="11"/>
      <c r="C709" s="67"/>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2" x14ac:dyDescent="0.25">
      <c r="A710" s="66"/>
      <c r="B710" s="11"/>
      <c r="C710" s="67"/>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2" x14ac:dyDescent="0.25">
      <c r="A711" s="66"/>
      <c r="B711" s="11"/>
      <c r="C711" s="67"/>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2" x14ac:dyDescent="0.25">
      <c r="A712" s="66"/>
      <c r="B712" s="11"/>
      <c r="C712" s="67"/>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2" x14ac:dyDescent="0.25">
      <c r="A713" s="66"/>
      <c r="B713" s="11"/>
      <c r="C713" s="67"/>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2" x14ac:dyDescent="0.25">
      <c r="A714" s="66"/>
      <c r="B714" s="11"/>
      <c r="C714" s="67"/>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2" x14ac:dyDescent="0.25">
      <c r="A715" s="66"/>
      <c r="B715" s="11"/>
      <c r="C715" s="67"/>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2" x14ac:dyDescent="0.25">
      <c r="A716" s="66"/>
      <c r="B716" s="11"/>
      <c r="C716" s="67"/>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2" x14ac:dyDescent="0.25">
      <c r="A717" s="66"/>
      <c r="B717" s="11"/>
      <c r="C717" s="67"/>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2" x14ac:dyDescent="0.25">
      <c r="A718" s="66"/>
      <c r="B718" s="11"/>
      <c r="C718" s="67"/>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2" x14ac:dyDescent="0.25">
      <c r="A719" s="66"/>
      <c r="B719" s="11"/>
      <c r="C719" s="67"/>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2" x14ac:dyDescent="0.25">
      <c r="A720" s="66"/>
      <c r="B720" s="11"/>
      <c r="C720" s="67"/>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2" x14ac:dyDescent="0.25">
      <c r="A721" s="66"/>
      <c r="B721" s="11"/>
      <c r="C721" s="67"/>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2" x14ac:dyDescent="0.25">
      <c r="A722" s="66"/>
      <c r="B722" s="11"/>
      <c r="C722" s="67"/>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2" x14ac:dyDescent="0.25">
      <c r="A723" s="66"/>
      <c r="B723" s="11"/>
      <c r="C723" s="67"/>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2" x14ac:dyDescent="0.25">
      <c r="A724" s="66"/>
      <c r="B724" s="11"/>
      <c r="C724" s="67"/>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2" x14ac:dyDescent="0.25">
      <c r="A725" s="66"/>
      <c r="B725" s="11"/>
      <c r="C725" s="67"/>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2" x14ac:dyDescent="0.25">
      <c r="A726" s="66"/>
      <c r="B726" s="11"/>
      <c r="C726" s="67"/>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2" x14ac:dyDescent="0.25">
      <c r="A727" s="66"/>
      <c r="B727" s="11"/>
      <c r="C727" s="67"/>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2" x14ac:dyDescent="0.25">
      <c r="A728" s="66"/>
      <c r="B728" s="11"/>
      <c r="C728" s="67"/>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2" x14ac:dyDescent="0.25">
      <c r="A729" s="66"/>
      <c r="B729" s="11"/>
      <c r="C729" s="67"/>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2" x14ac:dyDescent="0.25">
      <c r="A730" s="66"/>
      <c r="B730" s="11"/>
      <c r="C730" s="67"/>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2" x14ac:dyDescent="0.25">
      <c r="A731" s="66"/>
      <c r="B731" s="11"/>
      <c r="C731" s="67"/>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2" x14ac:dyDescent="0.25">
      <c r="A732" s="66"/>
      <c r="B732" s="11"/>
      <c r="C732" s="67"/>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2" x14ac:dyDescent="0.25">
      <c r="A733" s="66"/>
      <c r="B733" s="11"/>
      <c r="C733" s="67"/>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2" x14ac:dyDescent="0.25">
      <c r="A734" s="66"/>
      <c r="B734" s="11"/>
      <c r="C734" s="67"/>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2" x14ac:dyDescent="0.25">
      <c r="A735" s="66"/>
      <c r="B735" s="11"/>
      <c r="C735" s="67"/>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2" x14ac:dyDescent="0.25">
      <c r="A736" s="66"/>
      <c r="B736" s="11"/>
      <c r="C736" s="67"/>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2" x14ac:dyDescent="0.25">
      <c r="A737" s="66"/>
      <c r="B737" s="11"/>
      <c r="C737" s="67"/>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2" x14ac:dyDescent="0.25">
      <c r="A738" s="66"/>
      <c r="B738" s="11"/>
      <c r="C738" s="67"/>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2" x14ac:dyDescent="0.25">
      <c r="A739" s="66"/>
      <c r="B739" s="11"/>
      <c r="C739" s="67"/>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2" x14ac:dyDescent="0.25">
      <c r="A740" s="66"/>
      <c r="B740" s="11"/>
      <c r="C740" s="67"/>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2" x14ac:dyDescent="0.25">
      <c r="A741" s="66"/>
      <c r="B741" s="11"/>
      <c r="C741" s="67"/>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2" x14ac:dyDescent="0.25">
      <c r="A742" s="66"/>
      <c r="B742" s="11"/>
      <c r="C742" s="67"/>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2" x14ac:dyDescent="0.25">
      <c r="A743" s="66"/>
      <c r="B743" s="11"/>
      <c r="C743" s="67"/>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2" x14ac:dyDescent="0.25">
      <c r="A744" s="66"/>
      <c r="B744" s="11"/>
      <c r="C744" s="67"/>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2" x14ac:dyDescent="0.25">
      <c r="A745" s="66"/>
      <c r="B745" s="11"/>
      <c r="C745" s="67"/>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2" x14ac:dyDescent="0.25">
      <c r="A746" s="66"/>
      <c r="B746" s="11"/>
      <c r="C746" s="67"/>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2" x14ac:dyDescent="0.25">
      <c r="A747" s="66"/>
      <c r="B747" s="11"/>
      <c r="C747" s="67"/>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2" x14ac:dyDescent="0.25">
      <c r="A748" s="66"/>
      <c r="B748" s="11"/>
      <c r="C748" s="67"/>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2" x14ac:dyDescent="0.25">
      <c r="A749" s="66"/>
      <c r="B749" s="11"/>
      <c r="C749" s="67"/>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2" x14ac:dyDescent="0.25">
      <c r="A750" s="66"/>
      <c r="B750" s="11"/>
      <c r="C750" s="67"/>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2" x14ac:dyDescent="0.25">
      <c r="A751" s="66"/>
      <c r="B751" s="11"/>
      <c r="C751" s="67"/>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2" x14ac:dyDescent="0.25">
      <c r="A752" s="66"/>
      <c r="B752" s="11"/>
      <c r="C752" s="67"/>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2" x14ac:dyDescent="0.25">
      <c r="A753" s="66"/>
      <c r="B753" s="11"/>
      <c r="C753" s="67"/>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2" x14ac:dyDescent="0.25">
      <c r="A754" s="66"/>
      <c r="B754" s="11"/>
      <c r="C754" s="67"/>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2" x14ac:dyDescent="0.25">
      <c r="A755" s="66"/>
      <c r="B755" s="11"/>
      <c r="C755" s="67"/>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2" x14ac:dyDescent="0.25">
      <c r="A756" s="66"/>
      <c r="B756" s="11"/>
      <c r="C756" s="67"/>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2" x14ac:dyDescent="0.25">
      <c r="A757" s="66"/>
      <c r="B757" s="11"/>
      <c r="C757" s="67"/>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2" x14ac:dyDescent="0.25">
      <c r="A758" s="66"/>
      <c r="B758" s="11"/>
      <c r="C758" s="67"/>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2" x14ac:dyDescent="0.25">
      <c r="A759" s="66"/>
      <c r="B759" s="11"/>
      <c r="C759" s="67"/>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2" x14ac:dyDescent="0.25">
      <c r="A760" s="66"/>
      <c r="B760" s="11"/>
      <c r="C760" s="67"/>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2" x14ac:dyDescent="0.25">
      <c r="A761" s="66"/>
      <c r="B761" s="11"/>
      <c r="C761" s="67"/>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2" x14ac:dyDescent="0.25">
      <c r="A762" s="66"/>
      <c r="B762" s="11"/>
      <c r="C762" s="67"/>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2" x14ac:dyDescent="0.25">
      <c r="A763" s="66"/>
      <c r="B763" s="11"/>
      <c r="C763" s="67"/>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2" x14ac:dyDescent="0.25">
      <c r="A764" s="66"/>
      <c r="B764" s="11"/>
      <c r="C764" s="67"/>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2" x14ac:dyDescent="0.25">
      <c r="A765" s="66"/>
      <c r="B765" s="11"/>
      <c r="C765" s="67"/>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2" x14ac:dyDescent="0.25">
      <c r="A766" s="66"/>
      <c r="B766" s="11"/>
      <c r="C766" s="67"/>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2" x14ac:dyDescent="0.25">
      <c r="A767" s="66"/>
      <c r="B767" s="11"/>
      <c r="C767" s="67"/>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2" x14ac:dyDescent="0.25">
      <c r="A768" s="66"/>
      <c r="B768" s="11"/>
      <c r="C768" s="67"/>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2" x14ac:dyDescent="0.25">
      <c r="A769" s="66"/>
      <c r="B769" s="11"/>
      <c r="C769" s="67"/>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2" x14ac:dyDescent="0.25">
      <c r="A770" s="66"/>
      <c r="B770" s="11"/>
      <c r="C770" s="67"/>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2" x14ac:dyDescent="0.25">
      <c r="A771" s="66"/>
      <c r="B771" s="11"/>
      <c r="C771" s="67"/>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2" x14ac:dyDescent="0.25">
      <c r="A772" s="66"/>
      <c r="B772" s="11"/>
      <c r="C772" s="67"/>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2" x14ac:dyDescent="0.25">
      <c r="A773" s="66"/>
      <c r="B773" s="11"/>
      <c r="C773" s="67"/>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2" x14ac:dyDescent="0.25">
      <c r="A774" s="66"/>
      <c r="B774" s="11"/>
      <c r="C774" s="67"/>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2" x14ac:dyDescent="0.25">
      <c r="A775" s="66"/>
      <c r="B775" s="11"/>
      <c r="C775" s="67"/>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2" x14ac:dyDescent="0.25">
      <c r="A776" s="66"/>
      <c r="B776" s="11"/>
      <c r="C776" s="67"/>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2" x14ac:dyDescent="0.25">
      <c r="A777" s="66"/>
      <c r="B777" s="11"/>
      <c r="C777" s="67"/>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2" x14ac:dyDescent="0.25">
      <c r="A778" s="66"/>
      <c r="B778" s="11"/>
      <c r="C778" s="67"/>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2" x14ac:dyDescent="0.25">
      <c r="A779" s="66"/>
      <c r="B779" s="11"/>
      <c r="C779" s="67"/>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2" x14ac:dyDescent="0.25">
      <c r="A780" s="66"/>
      <c r="B780" s="11"/>
      <c r="C780" s="67"/>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2" x14ac:dyDescent="0.25">
      <c r="A781" s="66"/>
      <c r="B781" s="11"/>
      <c r="C781" s="67"/>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2" x14ac:dyDescent="0.25">
      <c r="A782" s="66"/>
      <c r="B782" s="11"/>
      <c r="C782" s="67"/>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2" x14ac:dyDescent="0.25">
      <c r="A783" s="66"/>
      <c r="B783" s="11"/>
      <c r="C783" s="67"/>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2" x14ac:dyDescent="0.25">
      <c r="A784" s="66"/>
      <c r="B784" s="11"/>
      <c r="C784" s="67"/>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2" x14ac:dyDescent="0.25">
      <c r="A785" s="66"/>
      <c r="B785" s="11"/>
      <c r="C785" s="67"/>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2" x14ac:dyDescent="0.25">
      <c r="A786" s="66"/>
      <c r="B786" s="11"/>
      <c r="C786" s="67"/>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2" x14ac:dyDescent="0.25">
      <c r="A787" s="66"/>
      <c r="B787" s="11"/>
      <c r="C787" s="67"/>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2" x14ac:dyDescent="0.25">
      <c r="A788" s="66"/>
      <c r="B788" s="11"/>
      <c r="C788" s="67"/>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2" x14ac:dyDescent="0.25">
      <c r="A789" s="66"/>
      <c r="B789" s="11"/>
      <c r="C789" s="67"/>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2" x14ac:dyDescent="0.25">
      <c r="A790" s="66"/>
      <c r="B790" s="11"/>
      <c r="C790" s="67"/>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2" x14ac:dyDescent="0.25">
      <c r="A791" s="66"/>
      <c r="B791" s="11"/>
      <c r="C791" s="67"/>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2" x14ac:dyDescent="0.25">
      <c r="A792" s="66"/>
      <c r="B792" s="11"/>
      <c r="C792" s="67"/>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2" x14ac:dyDescent="0.25">
      <c r="A793" s="66"/>
      <c r="B793" s="11"/>
      <c r="C793" s="67"/>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2" x14ac:dyDescent="0.25">
      <c r="A794" s="66"/>
      <c r="B794" s="11"/>
      <c r="C794" s="67"/>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2" x14ac:dyDescent="0.25">
      <c r="A795" s="66"/>
      <c r="B795" s="11"/>
      <c r="C795" s="67"/>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2" x14ac:dyDescent="0.25">
      <c r="A796" s="66"/>
      <c r="B796" s="11"/>
      <c r="C796" s="67"/>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2" x14ac:dyDescent="0.25">
      <c r="A797" s="66"/>
      <c r="B797" s="11"/>
      <c r="C797" s="67"/>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2" x14ac:dyDescent="0.25">
      <c r="A798" s="66"/>
      <c r="B798" s="11"/>
      <c r="C798" s="67"/>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2" x14ac:dyDescent="0.25">
      <c r="A799" s="66"/>
      <c r="B799" s="11"/>
      <c r="C799" s="67"/>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2" x14ac:dyDescent="0.25">
      <c r="A800" s="66"/>
      <c r="B800" s="11"/>
      <c r="C800" s="67"/>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2" x14ac:dyDescent="0.25">
      <c r="A801" s="66"/>
      <c r="B801" s="11"/>
      <c r="C801" s="67"/>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2" x14ac:dyDescent="0.25">
      <c r="A802" s="66"/>
      <c r="B802" s="11"/>
      <c r="C802" s="67"/>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2" x14ac:dyDescent="0.25">
      <c r="A803" s="66"/>
      <c r="B803" s="11"/>
      <c r="C803" s="67"/>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2" x14ac:dyDescent="0.25">
      <c r="A804" s="66"/>
      <c r="B804" s="11"/>
      <c r="C804" s="67"/>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2" x14ac:dyDescent="0.25">
      <c r="A805" s="66"/>
      <c r="B805" s="11"/>
      <c r="C805" s="67"/>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2" x14ac:dyDescent="0.25">
      <c r="A806" s="66"/>
      <c r="B806" s="11"/>
      <c r="C806" s="67"/>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2" x14ac:dyDescent="0.25">
      <c r="A807" s="66"/>
      <c r="B807" s="11"/>
      <c r="C807" s="67"/>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2" x14ac:dyDescent="0.25">
      <c r="A808" s="66"/>
      <c r="B808" s="11"/>
      <c r="C808" s="67"/>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2" x14ac:dyDescent="0.25">
      <c r="A809" s="66"/>
      <c r="B809" s="11"/>
      <c r="C809" s="67"/>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2" x14ac:dyDescent="0.25">
      <c r="A810" s="66"/>
      <c r="B810" s="11"/>
      <c r="C810" s="67"/>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2" x14ac:dyDescent="0.25">
      <c r="A811" s="66"/>
      <c r="B811" s="11"/>
      <c r="C811" s="67"/>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2" x14ac:dyDescent="0.25">
      <c r="A812" s="66"/>
      <c r="B812" s="11"/>
      <c r="C812" s="67"/>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2" x14ac:dyDescent="0.25">
      <c r="A813" s="66"/>
      <c r="B813" s="11"/>
      <c r="C813" s="67"/>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2" x14ac:dyDescent="0.25">
      <c r="A814" s="66"/>
      <c r="B814" s="11"/>
      <c r="C814" s="67"/>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2" x14ac:dyDescent="0.25">
      <c r="A815" s="66"/>
      <c r="B815" s="11"/>
      <c r="C815" s="67"/>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2" x14ac:dyDescent="0.25">
      <c r="A816" s="66"/>
      <c r="B816" s="11"/>
      <c r="C816" s="67"/>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2" x14ac:dyDescent="0.25">
      <c r="A817" s="66"/>
      <c r="B817" s="11"/>
      <c r="C817" s="67"/>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2" x14ac:dyDescent="0.25">
      <c r="A818" s="66"/>
      <c r="B818" s="11"/>
      <c r="C818" s="67"/>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2" x14ac:dyDescent="0.25">
      <c r="A819" s="66"/>
      <c r="B819" s="11"/>
      <c r="C819" s="67"/>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2" x14ac:dyDescent="0.25">
      <c r="A820" s="66"/>
      <c r="B820" s="11"/>
      <c r="C820" s="67"/>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2" x14ac:dyDescent="0.25">
      <c r="A821" s="66"/>
      <c r="B821" s="11"/>
      <c r="C821" s="67"/>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2" x14ac:dyDescent="0.25">
      <c r="A822" s="66"/>
      <c r="B822" s="11"/>
      <c r="C822" s="67"/>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2" x14ac:dyDescent="0.25">
      <c r="A823" s="66"/>
      <c r="B823" s="11"/>
      <c r="C823" s="67"/>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2" x14ac:dyDescent="0.25">
      <c r="A824" s="66"/>
      <c r="B824" s="11"/>
      <c r="C824" s="67"/>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2" x14ac:dyDescent="0.25">
      <c r="A825" s="66"/>
      <c r="B825" s="11"/>
      <c r="C825" s="67"/>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2" x14ac:dyDescent="0.25">
      <c r="A826" s="66"/>
      <c r="B826" s="11"/>
      <c r="C826" s="67"/>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2" x14ac:dyDescent="0.25">
      <c r="A827" s="66"/>
      <c r="B827" s="11"/>
      <c r="C827" s="67"/>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2" x14ac:dyDescent="0.25">
      <c r="A828" s="66"/>
      <c r="B828" s="11"/>
      <c r="C828" s="67"/>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2" x14ac:dyDescent="0.25">
      <c r="A829" s="66"/>
      <c r="B829" s="11"/>
      <c r="C829" s="67"/>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2" x14ac:dyDescent="0.25">
      <c r="A830" s="66"/>
      <c r="B830" s="11"/>
      <c r="C830" s="67"/>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2" x14ac:dyDescent="0.25">
      <c r="A831" s="66"/>
      <c r="B831" s="11"/>
      <c r="C831" s="67"/>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2" x14ac:dyDescent="0.25">
      <c r="A832" s="66"/>
      <c r="B832" s="11"/>
      <c r="C832" s="67"/>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2" x14ac:dyDescent="0.25">
      <c r="A833" s="66"/>
      <c r="B833" s="11"/>
      <c r="C833" s="67"/>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2" x14ac:dyDescent="0.25">
      <c r="A834" s="66"/>
      <c r="B834" s="11"/>
      <c r="C834" s="67"/>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2" x14ac:dyDescent="0.25">
      <c r="A835" s="66"/>
      <c r="B835" s="11"/>
      <c r="C835" s="67"/>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2" x14ac:dyDescent="0.25">
      <c r="A836" s="66"/>
      <c r="B836" s="11"/>
      <c r="C836" s="67"/>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2" x14ac:dyDescent="0.25">
      <c r="A837" s="66"/>
      <c r="B837" s="11"/>
      <c r="C837" s="67"/>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2" x14ac:dyDescent="0.25">
      <c r="A838" s="66"/>
      <c r="B838" s="11"/>
      <c r="C838" s="67"/>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2" x14ac:dyDescent="0.25">
      <c r="A839" s="66"/>
      <c r="B839" s="11"/>
      <c r="C839" s="67"/>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2" x14ac:dyDescent="0.25">
      <c r="A840" s="66"/>
      <c r="B840" s="11"/>
      <c r="C840" s="67"/>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2" x14ac:dyDescent="0.25">
      <c r="A841" s="66"/>
      <c r="B841" s="11"/>
      <c r="C841" s="67"/>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2" x14ac:dyDescent="0.25">
      <c r="A842" s="66"/>
      <c r="B842" s="11"/>
      <c r="C842" s="67"/>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2" x14ac:dyDescent="0.25">
      <c r="A843" s="66"/>
      <c r="B843" s="11"/>
      <c r="C843" s="67"/>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2" x14ac:dyDescent="0.25">
      <c r="A844" s="66"/>
      <c r="B844" s="11"/>
      <c r="C844" s="67"/>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2" x14ac:dyDescent="0.25">
      <c r="A845" s="66"/>
      <c r="B845" s="11"/>
      <c r="C845" s="67"/>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2" x14ac:dyDescent="0.25">
      <c r="A846" s="66"/>
      <c r="B846" s="11"/>
      <c r="C846" s="67"/>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2" x14ac:dyDescent="0.25">
      <c r="A847" s="66"/>
      <c r="B847" s="11"/>
      <c r="C847" s="67"/>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2" x14ac:dyDescent="0.25">
      <c r="A848" s="66"/>
      <c r="B848" s="11"/>
      <c r="C848" s="67"/>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2" x14ac:dyDescent="0.25">
      <c r="A849" s="66"/>
      <c r="B849" s="11"/>
      <c r="C849" s="67"/>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2" x14ac:dyDescent="0.25">
      <c r="A850" s="66"/>
      <c r="B850" s="11"/>
      <c r="C850" s="67"/>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2" x14ac:dyDescent="0.25">
      <c r="A851" s="66"/>
      <c r="B851" s="11"/>
      <c r="C851" s="67"/>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2" x14ac:dyDescent="0.25">
      <c r="A852" s="66"/>
      <c r="B852" s="11"/>
      <c r="C852" s="67"/>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2" x14ac:dyDescent="0.25">
      <c r="A853" s="66"/>
      <c r="B853" s="11"/>
      <c r="C853" s="67"/>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2" x14ac:dyDescent="0.25">
      <c r="A854" s="66"/>
      <c r="B854" s="11"/>
      <c r="C854" s="67"/>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2" x14ac:dyDescent="0.25">
      <c r="A855" s="66"/>
      <c r="B855" s="11"/>
      <c r="C855" s="67"/>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2" x14ac:dyDescent="0.25">
      <c r="A856" s="66"/>
      <c r="B856" s="11"/>
      <c r="C856" s="67"/>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2" x14ac:dyDescent="0.25">
      <c r="A857" s="66"/>
      <c r="B857" s="11"/>
      <c r="C857" s="67"/>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2" x14ac:dyDescent="0.25">
      <c r="A858" s="66"/>
      <c r="B858" s="11"/>
      <c r="C858" s="67"/>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2" x14ac:dyDescent="0.25">
      <c r="A859" s="66"/>
      <c r="B859" s="11"/>
      <c r="C859" s="67"/>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2" x14ac:dyDescent="0.25">
      <c r="A860" s="66"/>
      <c r="B860" s="11"/>
      <c r="C860" s="67"/>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2" x14ac:dyDescent="0.25">
      <c r="A861" s="66"/>
      <c r="B861" s="11"/>
      <c r="C861" s="67"/>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2" x14ac:dyDescent="0.25">
      <c r="A862" s="66"/>
      <c r="B862" s="11"/>
      <c r="C862" s="67"/>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2" x14ac:dyDescent="0.25">
      <c r="A863" s="66"/>
      <c r="B863" s="11"/>
      <c r="C863" s="67"/>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2" x14ac:dyDescent="0.25">
      <c r="A864" s="66"/>
      <c r="B864" s="11"/>
      <c r="C864" s="67"/>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2" x14ac:dyDescent="0.25">
      <c r="A865" s="66"/>
      <c r="B865" s="11"/>
      <c r="C865" s="67"/>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2" x14ac:dyDescent="0.25">
      <c r="A866" s="66"/>
      <c r="B866" s="11"/>
      <c r="C866" s="67"/>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2" x14ac:dyDescent="0.25">
      <c r="A867" s="66"/>
      <c r="B867" s="11"/>
      <c r="C867" s="67"/>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2" x14ac:dyDescent="0.25">
      <c r="A868" s="66"/>
      <c r="B868" s="11"/>
      <c r="C868" s="67"/>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2" x14ac:dyDescent="0.25">
      <c r="A869" s="66"/>
      <c r="B869" s="11"/>
      <c r="C869" s="67"/>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2" x14ac:dyDescent="0.25">
      <c r="A870" s="66"/>
      <c r="B870" s="11"/>
      <c r="C870" s="67"/>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2" x14ac:dyDescent="0.25">
      <c r="A871" s="66"/>
      <c r="B871" s="11"/>
      <c r="C871" s="67"/>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2" x14ac:dyDescent="0.25">
      <c r="A872" s="66"/>
      <c r="B872" s="11"/>
      <c r="C872" s="67"/>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2" x14ac:dyDescent="0.25">
      <c r="A873" s="66"/>
      <c r="B873" s="11"/>
      <c r="C873" s="67"/>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2" x14ac:dyDescent="0.25">
      <c r="A874" s="66"/>
      <c r="B874" s="11"/>
      <c r="C874" s="67"/>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2" x14ac:dyDescent="0.25">
      <c r="A875" s="66"/>
      <c r="B875" s="11"/>
      <c r="C875" s="67"/>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2" x14ac:dyDescent="0.25">
      <c r="A876" s="66"/>
      <c r="B876" s="11"/>
      <c r="C876" s="67"/>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2" x14ac:dyDescent="0.25">
      <c r="A877" s="66"/>
      <c r="B877" s="11"/>
      <c r="C877" s="67"/>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2" x14ac:dyDescent="0.25">
      <c r="A878" s="66"/>
      <c r="B878" s="11"/>
      <c r="C878" s="67"/>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2" x14ac:dyDescent="0.25">
      <c r="A879" s="66"/>
      <c r="B879" s="11"/>
      <c r="C879" s="67"/>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2" x14ac:dyDescent="0.25">
      <c r="A880" s="66"/>
      <c r="B880" s="11"/>
      <c r="C880" s="67"/>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2" x14ac:dyDescent="0.25">
      <c r="A881" s="66"/>
      <c r="B881" s="11"/>
      <c r="C881" s="67"/>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2" x14ac:dyDescent="0.25">
      <c r="A882" s="66"/>
      <c r="B882" s="11"/>
      <c r="C882" s="67"/>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2" x14ac:dyDescent="0.25">
      <c r="A883" s="66"/>
      <c r="B883" s="11"/>
      <c r="C883" s="67"/>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2" x14ac:dyDescent="0.25">
      <c r="A884" s="66"/>
      <c r="B884" s="11"/>
      <c r="C884" s="67"/>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2" x14ac:dyDescent="0.25">
      <c r="A885" s="66"/>
      <c r="B885" s="11"/>
      <c r="C885" s="67"/>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2" x14ac:dyDescent="0.25">
      <c r="A886" s="66"/>
      <c r="B886" s="11"/>
      <c r="C886" s="67"/>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2" x14ac:dyDescent="0.25">
      <c r="A887" s="66"/>
      <c r="B887" s="11"/>
      <c r="C887" s="67"/>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2" x14ac:dyDescent="0.25">
      <c r="A888" s="66"/>
      <c r="B888" s="11"/>
      <c r="C888" s="67"/>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2" x14ac:dyDescent="0.25">
      <c r="A889" s="66"/>
      <c r="B889" s="11"/>
      <c r="C889" s="67"/>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2" x14ac:dyDescent="0.25">
      <c r="A890" s="66"/>
      <c r="B890" s="11"/>
      <c r="C890" s="67"/>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2" x14ac:dyDescent="0.25">
      <c r="A891" s="66"/>
      <c r="B891" s="11"/>
      <c r="C891" s="67"/>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2" x14ac:dyDescent="0.25">
      <c r="A892" s="66"/>
      <c r="B892" s="11"/>
      <c r="C892" s="67"/>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2" x14ac:dyDescent="0.25">
      <c r="A893" s="66"/>
      <c r="B893" s="11"/>
      <c r="C893" s="67"/>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2" x14ac:dyDescent="0.25">
      <c r="A894" s="66"/>
      <c r="B894" s="11"/>
      <c r="C894" s="67"/>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2" x14ac:dyDescent="0.25">
      <c r="A895" s="66"/>
      <c r="B895" s="11"/>
      <c r="C895" s="67"/>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2" x14ac:dyDescent="0.25">
      <c r="A896" s="66"/>
      <c r="B896" s="11"/>
      <c r="C896" s="67"/>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2" x14ac:dyDescent="0.25">
      <c r="A897" s="66"/>
      <c r="B897" s="11"/>
      <c r="C897" s="67"/>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2" x14ac:dyDescent="0.25">
      <c r="A898" s="66"/>
      <c r="B898" s="11"/>
      <c r="C898" s="67"/>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2" x14ac:dyDescent="0.25">
      <c r="A899" s="66"/>
      <c r="B899" s="11"/>
      <c r="C899" s="67"/>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2" x14ac:dyDescent="0.25">
      <c r="A900" s="66"/>
      <c r="B900" s="11"/>
      <c r="C900" s="67"/>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2" x14ac:dyDescent="0.25">
      <c r="A901" s="66"/>
      <c r="B901" s="11"/>
      <c r="C901" s="67"/>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2" x14ac:dyDescent="0.25">
      <c r="A902" s="66"/>
      <c r="B902" s="11"/>
      <c r="C902" s="67"/>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2" x14ac:dyDescent="0.25">
      <c r="A903" s="66"/>
      <c r="B903" s="11"/>
      <c r="C903" s="67"/>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2" x14ac:dyDescent="0.25">
      <c r="A904" s="66"/>
      <c r="B904" s="11"/>
      <c r="C904" s="67"/>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2" x14ac:dyDescent="0.25">
      <c r="A905" s="66"/>
      <c r="B905" s="11"/>
      <c r="C905" s="67"/>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2" x14ac:dyDescent="0.25">
      <c r="A906" s="66"/>
      <c r="B906" s="11"/>
      <c r="C906" s="67"/>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2" x14ac:dyDescent="0.25">
      <c r="A907" s="66"/>
      <c r="B907" s="11"/>
      <c r="C907" s="67"/>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2" x14ac:dyDescent="0.25">
      <c r="A908" s="66"/>
      <c r="B908" s="11"/>
      <c r="C908" s="67"/>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2" x14ac:dyDescent="0.25">
      <c r="A909" s="66"/>
      <c r="B909" s="11"/>
      <c r="C909" s="67"/>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2" x14ac:dyDescent="0.25">
      <c r="A910" s="66"/>
      <c r="B910" s="11"/>
      <c r="C910" s="67"/>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2" x14ac:dyDescent="0.25">
      <c r="A911" s="66"/>
      <c r="B911" s="11"/>
      <c r="C911" s="67"/>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2" x14ac:dyDescent="0.25">
      <c r="A912" s="66"/>
      <c r="B912" s="11"/>
      <c r="C912" s="67"/>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2" x14ac:dyDescent="0.25">
      <c r="A913" s="66"/>
      <c r="B913" s="11"/>
      <c r="C913" s="67"/>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2" x14ac:dyDescent="0.25">
      <c r="A914" s="66"/>
      <c r="B914" s="11"/>
      <c r="C914" s="67"/>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2" x14ac:dyDescent="0.25">
      <c r="A915" s="66"/>
      <c r="B915" s="11"/>
      <c r="C915" s="67"/>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2" x14ac:dyDescent="0.25">
      <c r="A916" s="66"/>
      <c r="B916" s="11"/>
      <c r="C916" s="67"/>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2" x14ac:dyDescent="0.25">
      <c r="A917" s="66"/>
      <c r="B917" s="11"/>
      <c r="C917" s="67"/>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2" x14ac:dyDescent="0.25">
      <c r="A918" s="66"/>
      <c r="B918" s="11"/>
      <c r="C918" s="67"/>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2" x14ac:dyDescent="0.25">
      <c r="A919" s="66"/>
      <c r="B919" s="11"/>
      <c r="C919" s="67"/>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2" x14ac:dyDescent="0.25">
      <c r="A920" s="66"/>
      <c r="B920" s="11"/>
      <c r="C920" s="67"/>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2" x14ac:dyDescent="0.25">
      <c r="A921" s="66"/>
      <c r="B921" s="11"/>
      <c r="C921" s="67"/>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2" x14ac:dyDescent="0.25">
      <c r="A922" s="66"/>
      <c r="B922" s="11"/>
      <c r="C922" s="67"/>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2" x14ac:dyDescent="0.25">
      <c r="A923" s="66"/>
      <c r="B923" s="11"/>
      <c r="C923" s="67"/>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2" x14ac:dyDescent="0.25">
      <c r="A924" s="66"/>
      <c r="B924" s="11"/>
      <c r="C924" s="67"/>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2" x14ac:dyDescent="0.25">
      <c r="A925" s="66"/>
      <c r="B925" s="11"/>
      <c r="C925" s="67"/>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2" x14ac:dyDescent="0.25">
      <c r="A926" s="66"/>
      <c r="B926" s="11"/>
      <c r="C926" s="67"/>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2" x14ac:dyDescent="0.25">
      <c r="A927" s="66"/>
      <c r="B927" s="11"/>
      <c r="C927" s="67"/>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2" x14ac:dyDescent="0.25">
      <c r="A928" s="66"/>
      <c r="B928" s="11"/>
      <c r="C928" s="67"/>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2" x14ac:dyDescent="0.25">
      <c r="A929" s="66"/>
      <c r="B929" s="11"/>
      <c r="C929" s="67"/>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2" x14ac:dyDescent="0.25">
      <c r="A930" s="66"/>
      <c r="B930" s="11"/>
      <c r="C930" s="67"/>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2" x14ac:dyDescent="0.25">
      <c r="A931" s="66"/>
      <c r="B931" s="11"/>
      <c r="C931" s="67"/>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2" x14ac:dyDescent="0.25">
      <c r="A932" s="66"/>
      <c r="B932" s="11"/>
      <c r="C932" s="67"/>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2" x14ac:dyDescent="0.25">
      <c r="A933" s="66"/>
      <c r="B933" s="11"/>
      <c r="C933" s="67"/>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2" x14ac:dyDescent="0.25">
      <c r="A934" s="66"/>
      <c r="B934" s="11"/>
      <c r="C934" s="67"/>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2" x14ac:dyDescent="0.25">
      <c r="A935" s="66"/>
      <c r="B935" s="11"/>
      <c r="C935" s="67"/>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2" x14ac:dyDescent="0.25">
      <c r="A936" s="66"/>
      <c r="B936" s="11"/>
      <c r="C936" s="67"/>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2" x14ac:dyDescent="0.25">
      <c r="A937" s="66"/>
      <c r="B937" s="11"/>
      <c r="C937" s="67"/>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2" x14ac:dyDescent="0.25">
      <c r="A938" s="66"/>
      <c r="B938" s="11"/>
      <c r="C938" s="67"/>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2" x14ac:dyDescent="0.25">
      <c r="A939" s="66"/>
      <c r="B939" s="11"/>
      <c r="C939" s="67"/>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2" x14ac:dyDescent="0.25">
      <c r="A940" s="66"/>
      <c r="B940" s="11"/>
      <c r="C940" s="67"/>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2" x14ac:dyDescent="0.25">
      <c r="A941" s="66"/>
      <c r="B941" s="11"/>
      <c r="C941" s="67"/>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2" x14ac:dyDescent="0.25">
      <c r="A942" s="66"/>
      <c r="B942" s="11"/>
      <c r="C942" s="67"/>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2" x14ac:dyDescent="0.25">
      <c r="A943" s="66"/>
      <c r="B943" s="11"/>
      <c r="C943" s="67"/>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2" x14ac:dyDescent="0.25">
      <c r="A944" s="66"/>
      <c r="B944" s="11"/>
      <c r="C944" s="67"/>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2" x14ac:dyDescent="0.25">
      <c r="A945" s="66"/>
      <c r="B945" s="11"/>
      <c r="C945" s="67"/>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2" x14ac:dyDescent="0.25">
      <c r="A946" s="66"/>
      <c r="B946" s="11"/>
      <c r="C946" s="67"/>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2" x14ac:dyDescent="0.25">
      <c r="A947" s="66"/>
      <c r="B947" s="11"/>
      <c r="C947" s="67"/>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2" x14ac:dyDescent="0.25">
      <c r="A948" s="66"/>
      <c r="B948" s="11"/>
      <c r="C948" s="67"/>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2" x14ac:dyDescent="0.25">
      <c r="A949" s="66"/>
      <c r="B949" s="11"/>
      <c r="C949" s="67"/>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2" x14ac:dyDescent="0.25">
      <c r="A950" s="66"/>
      <c r="B950" s="11"/>
      <c r="C950" s="67"/>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2" x14ac:dyDescent="0.25">
      <c r="A951" s="66"/>
      <c r="B951" s="11"/>
      <c r="C951" s="67"/>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2" x14ac:dyDescent="0.25">
      <c r="A952" s="66"/>
      <c r="B952" s="11"/>
      <c r="C952" s="67"/>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2" x14ac:dyDescent="0.25">
      <c r="A953" s="66"/>
      <c r="B953" s="11"/>
      <c r="C953" s="67"/>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2" x14ac:dyDescent="0.25">
      <c r="A954" s="66"/>
      <c r="B954" s="11"/>
      <c r="C954" s="67"/>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2" x14ac:dyDescent="0.25">
      <c r="A955" s="66"/>
      <c r="B955" s="11"/>
      <c r="C955" s="67"/>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2" x14ac:dyDescent="0.25">
      <c r="A956" s="66"/>
      <c r="B956" s="11"/>
      <c r="C956" s="67"/>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2" x14ac:dyDescent="0.25">
      <c r="A957" s="66"/>
      <c r="B957" s="11"/>
      <c r="C957" s="67"/>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2" x14ac:dyDescent="0.25">
      <c r="A958" s="66"/>
      <c r="B958" s="11"/>
      <c r="C958" s="67"/>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2" x14ac:dyDescent="0.25">
      <c r="A959" s="66"/>
      <c r="B959" s="11"/>
      <c r="C959" s="67"/>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2" x14ac:dyDescent="0.25">
      <c r="A960" s="66"/>
      <c r="B960" s="11"/>
      <c r="C960" s="67"/>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2" x14ac:dyDescent="0.25">
      <c r="A961" s="66"/>
      <c r="B961" s="11"/>
      <c r="C961" s="67"/>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2" x14ac:dyDescent="0.25">
      <c r="A962" s="66"/>
      <c r="B962" s="11"/>
      <c r="C962" s="67"/>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2" x14ac:dyDescent="0.25">
      <c r="A963" s="66"/>
      <c r="B963" s="11"/>
      <c r="C963" s="67"/>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2" x14ac:dyDescent="0.25">
      <c r="A964" s="66"/>
      <c r="B964" s="11"/>
      <c r="C964" s="67"/>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2" x14ac:dyDescent="0.25">
      <c r="A965" s="66"/>
      <c r="B965" s="11"/>
      <c r="C965" s="67"/>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2" x14ac:dyDescent="0.25">
      <c r="A966" s="66"/>
      <c r="B966" s="11"/>
      <c r="C966" s="67"/>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2" x14ac:dyDescent="0.25">
      <c r="A967" s="66"/>
      <c r="B967" s="11"/>
      <c r="C967" s="67"/>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2" x14ac:dyDescent="0.25">
      <c r="A968" s="66"/>
      <c r="B968" s="11"/>
      <c r="C968" s="67"/>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2" x14ac:dyDescent="0.25">
      <c r="A969" s="66"/>
      <c r="B969" s="11"/>
      <c r="C969" s="67"/>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2" x14ac:dyDescent="0.25">
      <c r="A970" s="66"/>
      <c r="B970" s="11"/>
      <c r="C970" s="67"/>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2" x14ac:dyDescent="0.25">
      <c r="A971" s="66"/>
      <c r="B971" s="11"/>
      <c r="C971" s="67"/>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2" x14ac:dyDescent="0.25">
      <c r="A972" s="66"/>
      <c r="B972" s="11"/>
      <c r="C972" s="67"/>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2" x14ac:dyDescent="0.25">
      <c r="A973" s="66"/>
      <c r="B973" s="11"/>
      <c r="C973" s="67"/>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2" x14ac:dyDescent="0.25">
      <c r="A974" s="66"/>
      <c r="B974" s="11"/>
      <c r="C974" s="67"/>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2" x14ac:dyDescent="0.25">
      <c r="A975" s="66"/>
      <c r="B975" s="11"/>
      <c r="C975" s="67"/>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2" x14ac:dyDescent="0.25">
      <c r="A976" s="66"/>
      <c r="B976" s="11"/>
      <c r="C976" s="67"/>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2" x14ac:dyDescent="0.25">
      <c r="A977" s="66"/>
      <c r="B977" s="11"/>
      <c r="C977" s="67"/>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2" x14ac:dyDescent="0.25">
      <c r="A978" s="66"/>
      <c r="B978" s="11"/>
      <c r="C978" s="67"/>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2" x14ac:dyDescent="0.25">
      <c r="A979" s="66"/>
      <c r="B979" s="11"/>
      <c r="C979" s="67"/>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2" x14ac:dyDescent="0.25">
      <c r="A980" s="66"/>
      <c r="B980" s="11"/>
      <c r="C980" s="67"/>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2" x14ac:dyDescent="0.25">
      <c r="A981" s="66"/>
      <c r="B981" s="11"/>
      <c r="C981" s="67"/>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2" x14ac:dyDescent="0.25">
      <c r="A982" s="66"/>
      <c r="B982" s="11"/>
      <c r="C982" s="67"/>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2" x14ac:dyDescent="0.25">
      <c r="A983" s="66"/>
      <c r="B983" s="11"/>
      <c r="C983" s="67"/>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2" x14ac:dyDescent="0.25">
      <c r="A984" s="66"/>
      <c r="B984" s="11"/>
      <c r="C984" s="67"/>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2" x14ac:dyDescent="0.25">
      <c r="A985" s="66"/>
      <c r="B985" s="11"/>
      <c r="C985" s="67"/>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2" x14ac:dyDescent="0.25">
      <c r="A986" s="66"/>
      <c r="B986" s="11"/>
      <c r="C986" s="67"/>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2" x14ac:dyDescent="0.25">
      <c r="A987" s="66"/>
      <c r="B987" s="11"/>
      <c r="C987" s="67"/>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2" x14ac:dyDescent="0.25">
      <c r="A988" s="66"/>
      <c r="B988" s="11"/>
      <c r="C988" s="67"/>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2" x14ac:dyDescent="0.25">
      <c r="A989" s="66"/>
      <c r="B989" s="11"/>
      <c r="C989" s="67"/>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2" x14ac:dyDescent="0.25">
      <c r="A990" s="66"/>
      <c r="B990" s="11"/>
      <c r="C990" s="67"/>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2" x14ac:dyDescent="0.25">
      <c r="A991" s="66"/>
      <c r="B991" s="11"/>
      <c r="C991" s="67"/>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2" x14ac:dyDescent="0.25">
      <c r="A992" s="66"/>
      <c r="B992" s="11"/>
      <c r="C992" s="67"/>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2" x14ac:dyDescent="0.25">
      <c r="A993" s="66"/>
      <c r="B993" s="11"/>
      <c r="C993" s="67"/>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2" x14ac:dyDescent="0.25">
      <c r="A994" s="66"/>
      <c r="B994" s="11"/>
      <c r="C994" s="67"/>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2" x14ac:dyDescent="0.25">
      <c r="A995" s="66"/>
      <c r="B995" s="11"/>
      <c r="C995" s="67"/>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2" x14ac:dyDescent="0.25">
      <c r="A996" s="66"/>
      <c r="B996" s="11"/>
      <c r="C996" s="67"/>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2" x14ac:dyDescent="0.25">
      <c r="A997" s="66"/>
      <c r="B997" s="11"/>
      <c r="C997" s="67"/>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2" x14ac:dyDescent="0.25">
      <c r="A998" s="66"/>
      <c r="B998" s="11"/>
      <c r="C998" s="67"/>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2" x14ac:dyDescent="0.25">
      <c r="A999" s="66"/>
      <c r="B999" s="11"/>
      <c r="C999" s="67"/>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2" x14ac:dyDescent="0.25">
      <c r="A1000" s="66"/>
      <c r="B1000" s="11"/>
      <c r="C1000" s="67"/>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3.2" x14ac:dyDescent="0.25">
      <c r="A1001" s="66"/>
      <c r="B1001" s="11"/>
      <c r="C1001" s="67"/>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3.2" x14ac:dyDescent="0.25">
      <c r="A1002" s="66"/>
      <c r="B1002" s="11"/>
      <c r="C1002" s="67"/>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3.2" x14ac:dyDescent="0.25">
      <c r="A1003" s="66"/>
      <c r="B1003" s="11"/>
      <c r="C1003" s="67"/>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3.2" x14ac:dyDescent="0.25">
      <c r="A1004" s="66"/>
      <c r="B1004" s="11"/>
      <c r="C1004" s="67"/>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3.2" x14ac:dyDescent="0.25">
      <c r="A1005" s="66"/>
      <c r="B1005" s="11"/>
      <c r="C1005" s="67"/>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3.2" x14ac:dyDescent="0.25">
      <c r="A1006" s="66"/>
      <c r="B1006" s="11"/>
      <c r="C1006" s="67"/>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1:26" ht="13.2" x14ac:dyDescent="0.25">
      <c r="A1007" s="66"/>
      <c r="B1007" s="11"/>
      <c r="C1007" s="67"/>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spans="1:26" ht="13.2" x14ac:dyDescent="0.25">
      <c r="A1008" s="66"/>
      <c r="B1008" s="11"/>
      <c r="C1008" s="67"/>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spans="1:26" ht="13.2" x14ac:dyDescent="0.25">
      <c r="A1009" s="66"/>
      <c r="B1009" s="11"/>
      <c r="C1009" s="67"/>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row r="1010" spans="1:26" ht="13.2" x14ac:dyDescent="0.25">
      <c r="A1010" s="66"/>
      <c r="B1010" s="11"/>
      <c r="C1010" s="67"/>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row>
    <row r="1011" spans="1:26" ht="13.2" x14ac:dyDescent="0.25">
      <c r="A1011" s="66"/>
      <c r="B1011" s="11"/>
      <c r="C1011" s="67"/>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row>
    <row r="1012" spans="1:26" ht="13.2" x14ac:dyDescent="0.25">
      <c r="A1012" s="66"/>
      <c r="B1012" s="11"/>
      <c r="C1012" s="67"/>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row>
    <row r="1013" spans="1:26" ht="13.2" x14ac:dyDescent="0.25">
      <c r="A1013" s="66"/>
      <c r="B1013" s="11"/>
      <c r="C1013" s="67"/>
      <c r="D1013" s="11"/>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row>
    <row r="1014" spans="1:26" ht="13.2" x14ac:dyDescent="0.25">
      <c r="A1014" s="66"/>
      <c r="B1014" s="11"/>
      <c r="C1014" s="67"/>
      <c r="D1014" s="11"/>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row>
    <row r="1015" spans="1:26" ht="13.2" x14ac:dyDescent="0.25">
      <c r="A1015" s="66"/>
      <c r="B1015" s="11"/>
      <c r="C1015" s="67"/>
      <c r="D1015" s="11"/>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row>
    <row r="1016" spans="1:26" ht="13.2" x14ac:dyDescent="0.25">
      <c r="A1016" s="66"/>
      <c r="B1016" s="11"/>
      <c r="C1016" s="67"/>
      <c r="D1016" s="11"/>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row>
    <row r="1017" spans="1:26" ht="13.2" x14ac:dyDescent="0.25">
      <c r="A1017" s="66"/>
      <c r="B1017" s="11"/>
      <c r="C1017" s="67"/>
      <c r="D1017" s="11"/>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row>
    <row r="1018" spans="1:26" ht="13.2" x14ac:dyDescent="0.25">
      <c r="A1018" s="66"/>
      <c r="B1018" s="11"/>
      <c r="C1018" s="67"/>
      <c r="D1018" s="11"/>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row>
    <row r="1019" spans="1:26" ht="13.2" x14ac:dyDescent="0.25">
      <c r="A1019" s="66"/>
      <c r="B1019" s="11"/>
      <c r="C1019" s="67"/>
      <c r="D1019" s="11"/>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row>
    <row r="1020" spans="1:26" ht="13.2" x14ac:dyDescent="0.25">
      <c r="A1020" s="66"/>
      <c r="B1020" s="11"/>
      <c r="C1020" s="67"/>
      <c r="D1020" s="11"/>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row>
    <row r="1021" spans="1:26" ht="13.2" x14ac:dyDescent="0.25">
      <c r="A1021" s="66"/>
      <c r="B1021" s="11"/>
      <c r="C1021" s="67"/>
      <c r="D1021" s="11"/>
      <c r="E1021" s="11"/>
      <c r="F1021" s="11"/>
      <c r="G1021" s="11"/>
      <c r="H1021" s="11"/>
      <c r="I1021" s="11"/>
      <c r="J1021" s="11"/>
      <c r="K1021" s="11"/>
      <c r="L1021" s="11"/>
      <c r="M1021" s="11"/>
      <c r="N1021" s="11"/>
      <c r="O1021" s="11"/>
      <c r="P1021" s="11"/>
      <c r="Q1021" s="11"/>
      <c r="R1021" s="11"/>
      <c r="S1021" s="11"/>
      <c r="T1021" s="11"/>
      <c r="U1021" s="11"/>
      <c r="V1021" s="11"/>
      <c r="W1021" s="11"/>
      <c r="X1021" s="11"/>
      <c r="Y1021" s="11"/>
      <c r="Z1021" s="11"/>
    </row>
    <row r="1022" spans="1:26" ht="13.2" x14ac:dyDescent="0.25">
      <c r="A1022" s="66"/>
      <c r="B1022" s="11"/>
      <c r="C1022" s="67"/>
      <c r="D1022" s="11"/>
      <c r="E1022" s="11"/>
      <c r="F1022" s="11"/>
      <c r="G1022" s="11"/>
      <c r="H1022" s="11"/>
      <c r="I1022" s="11"/>
      <c r="J1022" s="11"/>
      <c r="K1022" s="11"/>
      <c r="L1022" s="11"/>
      <c r="M1022" s="11"/>
      <c r="N1022" s="11"/>
      <c r="O1022" s="11"/>
      <c r="P1022" s="11"/>
      <c r="Q1022" s="11"/>
      <c r="R1022" s="11"/>
      <c r="S1022" s="11"/>
      <c r="T1022" s="11"/>
      <c r="U1022" s="11"/>
      <c r="V1022" s="11"/>
      <c r="W1022" s="11"/>
      <c r="X1022" s="11"/>
      <c r="Y1022" s="11"/>
      <c r="Z1022" s="11"/>
    </row>
    <row r="1023" spans="1:26" ht="13.2" x14ac:dyDescent="0.25">
      <c r="A1023" s="66"/>
      <c r="B1023" s="11"/>
      <c r="C1023" s="67"/>
      <c r="D1023" s="11"/>
      <c r="E1023" s="11"/>
      <c r="F1023" s="11"/>
      <c r="G1023" s="11"/>
      <c r="H1023" s="11"/>
      <c r="I1023" s="11"/>
      <c r="J1023" s="11"/>
      <c r="K1023" s="11"/>
      <c r="L1023" s="11"/>
      <c r="M1023" s="11"/>
      <c r="N1023" s="11"/>
      <c r="O1023" s="11"/>
      <c r="P1023" s="11"/>
      <c r="Q1023" s="11"/>
      <c r="R1023" s="11"/>
      <c r="S1023" s="11"/>
      <c r="T1023" s="11"/>
      <c r="U1023" s="11"/>
      <c r="V1023" s="11"/>
      <c r="W1023" s="11"/>
      <c r="X1023" s="11"/>
      <c r="Y1023" s="11"/>
      <c r="Z1023" s="11"/>
    </row>
    <row r="1024" spans="1:26" ht="13.2" x14ac:dyDescent="0.25">
      <c r="A1024" s="66"/>
      <c r="B1024" s="11"/>
      <c r="C1024" s="67"/>
      <c r="D1024" s="11"/>
      <c r="E1024" s="11"/>
      <c r="F1024" s="11"/>
      <c r="G1024" s="11"/>
      <c r="H1024" s="11"/>
      <c r="I1024" s="11"/>
      <c r="J1024" s="11"/>
      <c r="K1024" s="11"/>
      <c r="L1024" s="11"/>
      <c r="M1024" s="11"/>
      <c r="N1024" s="11"/>
      <c r="O1024" s="11"/>
      <c r="P1024" s="11"/>
      <c r="Q1024" s="11"/>
      <c r="R1024" s="11"/>
      <c r="S1024" s="11"/>
      <c r="T1024" s="11"/>
      <c r="U1024" s="11"/>
      <c r="V1024" s="11"/>
      <c r="W1024" s="11"/>
      <c r="X1024" s="11"/>
      <c r="Y1024" s="11"/>
      <c r="Z1024" s="11"/>
    </row>
    <row r="1025" spans="1:26" ht="13.2" x14ac:dyDescent="0.25">
      <c r="A1025" s="66"/>
      <c r="B1025" s="11"/>
      <c r="C1025" s="67"/>
      <c r="D1025" s="11"/>
      <c r="E1025" s="11"/>
      <c r="F1025" s="11"/>
      <c r="G1025" s="11"/>
      <c r="H1025" s="11"/>
      <c r="I1025" s="11"/>
      <c r="J1025" s="11"/>
      <c r="K1025" s="11"/>
      <c r="L1025" s="11"/>
      <c r="M1025" s="11"/>
      <c r="N1025" s="11"/>
      <c r="O1025" s="11"/>
      <c r="P1025" s="11"/>
      <c r="Q1025" s="11"/>
      <c r="R1025" s="11"/>
      <c r="S1025" s="11"/>
      <c r="T1025" s="11"/>
      <c r="U1025" s="11"/>
      <c r="V1025" s="11"/>
      <c r="W1025" s="11"/>
      <c r="X1025" s="11"/>
      <c r="Y1025" s="11"/>
      <c r="Z1025" s="11"/>
    </row>
    <row r="1026" spans="1:26" ht="13.2" x14ac:dyDescent="0.25">
      <c r="A1026" s="66"/>
      <c r="B1026" s="11"/>
      <c r="C1026" s="67"/>
      <c r="D1026" s="11"/>
      <c r="E1026" s="11"/>
      <c r="F1026" s="11"/>
      <c r="G1026" s="11"/>
      <c r="H1026" s="11"/>
      <c r="I1026" s="11"/>
      <c r="J1026" s="11"/>
      <c r="K1026" s="11"/>
      <c r="L1026" s="11"/>
      <c r="M1026" s="11"/>
      <c r="N1026" s="11"/>
      <c r="O1026" s="11"/>
      <c r="P1026" s="11"/>
      <c r="Q1026" s="11"/>
      <c r="R1026" s="11"/>
      <c r="S1026" s="11"/>
      <c r="T1026" s="11"/>
      <c r="U1026" s="11"/>
      <c r="V1026" s="11"/>
      <c r="W1026" s="11"/>
      <c r="X1026" s="11"/>
      <c r="Y1026" s="11"/>
      <c r="Z1026" s="11"/>
    </row>
    <row r="1027" spans="1:26" ht="13.2" x14ac:dyDescent="0.25">
      <c r="A1027" s="66"/>
      <c r="B1027" s="11"/>
      <c r="C1027" s="67"/>
      <c r="D1027" s="11"/>
      <c r="E1027" s="11"/>
      <c r="F1027" s="11"/>
      <c r="G1027" s="11"/>
      <c r="H1027" s="11"/>
      <c r="I1027" s="11"/>
      <c r="J1027" s="11"/>
      <c r="K1027" s="11"/>
      <c r="L1027" s="11"/>
      <c r="M1027" s="11"/>
      <c r="N1027" s="11"/>
      <c r="O1027" s="11"/>
      <c r="P1027" s="11"/>
      <c r="Q1027" s="11"/>
      <c r="R1027" s="11"/>
      <c r="S1027" s="11"/>
      <c r="T1027" s="11"/>
      <c r="U1027" s="11"/>
      <c r="V1027" s="11"/>
      <c r="W1027" s="11"/>
      <c r="X1027" s="11"/>
      <c r="Y1027" s="11"/>
      <c r="Z1027" s="11"/>
    </row>
    <row r="1028" spans="1:26" ht="13.2" x14ac:dyDescent="0.25">
      <c r="A1028" s="66"/>
      <c r="B1028" s="11"/>
      <c r="C1028" s="67"/>
      <c r="D1028" s="11"/>
      <c r="E1028" s="11"/>
      <c r="F1028" s="11"/>
      <c r="G1028" s="11"/>
      <c r="H1028" s="11"/>
      <c r="I1028" s="11"/>
      <c r="J1028" s="11"/>
      <c r="K1028" s="11"/>
      <c r="L1028" s="11"/>
      <c r="M1028" s="11"/>
      <c r="N1028" s="11"/>
      <c r="O1028" s="11"/>
      <c r="P1028" s="11"/>
      <c r="Q1028" s="11"/>
      <c r="R1028" s="11"/>
      <c r="S1028" s="11"/>
      <c r="T1028" s="11"/>
      <c r="U1028" s="11"/>
      <c r="V1028" s="11"/>
      <c r="W1028" s="11"/>
      <c r="X1028" s="11"/>
      <c r="Y1028" s="11"/>
      <c r="Z1028" s="11"/>
    </row>
    <row r="1029" spans="1:26" ht="13.2" x14ac:dyDescent="0.25">
      <c r="A1029" s="66"/>
      <c r="B1029" s="11"/>
      <c r="C1029" s="67"/>
      <c r="D1029" s="11"/>
      <c r="E1029" s="11"/>
      <c r="F1029" s="11"/>
      <c r="G1029" s="11"/>
      <c r="H1029" s="11"/>
      <c r="I1029" s="11"/>
      <c r="J1029" s="11"/>
      <c r="K1029" s="11"/>
      <c r="L1029" s="11"/>
      <c r="M1029" s="11"/>
      <c r="N1029" s="11"/>
      <c r="O1029" s="11"/>
      <c r="P1029" s="11"/>
      <c r="Q1029" s="11"/>
      <c r="R1029" s="11"/>
      <c r="S1029" s="11"/>
      <c r="T1029" s="11"/>
      <c r="U1029" s="11"/>
      <c r="V1029" s="11"/>
      <c r="W1029" s="11"/>
      <c r="X1029" s="11"/>
      <c r="Y1029" s="11"/>
      <c r="Z1029" s="11"/>
    </row>
    <row r="1030" spans="1:26" ht="13.2" x14ac:dyDescent="0.25">
      <c r="A1030" s="66"/>
      <c r="B1030" s="11"/>
      <c r="C1030" s="67"/>
      <c r="D1030" s="11"/>
      <c r="E1030" s="11"/>
      <c r="F1030" s="11"/>
      <c r="G1030" s="11"/>
      <c r="H1030" s="11"/>
      <c r="I1030" s="11"/>
      <c r="J1030" s="11"/>
      <c r="K1030" s="11"/>
      <c r="L1030" s="11"/>
      <c r="M1030" s="11"/>
      <c r="N1030" s="11"/>
      <c r="O1030" s="11"/>
      <c r="P1030" s="11"/>
      <c r="Q1030" s="11"/>
      <c r="R1030" s="11"/>
      <c r="S1030" s="11"/>
      <c r="T1030" s="11"/>
      <c r="U1030" s="11"/>
      <c r="V1030" s="11"/>
      <c r="W1030" s="11"/>
      <c r="X1030" s="11"/>
      <c r="Y1030" s="11"/>
      <c r="Z1030" s="11"/>
    </row>
    <row r="1031" spans="1:26" ht="13.2" x14ac:dyDescent="0.25">
      <c r="A1031" s="66"/>
      <c r="B1031" s="11"/>
      <c r="C1031" s="67"/>
      <c r="D1031" s="11"/>
      <c r="E1031" s="11"/>
      <c r="F1031" s="11"/>
      <c r="G1031" s="11"/>
      <c r="H1031" s="11"/>
      <c r="I1031" s="11"/>
      <c r="J1031" s="11"/>
      <c r="K1031" s="11"/>
      <c r="L1031" s="11"/>
      <c r="M1031" s="11"/>
      <c r="N1031" s="11"/>
      <c r="O1031" s="11"/>
      <c r="P1031" s="11"/>
      <c r="Q1031" s="11"/>
      <c r="R1031" s="11"/>
      <c r="S1031" s="11"/>
      <c r="T1031" s="11"/>
      <c r="U1031" s="11"/>
      <c r="V1031" s="11"/>
      <c r="W1031" s="11"/>
      <c r="X1031" s="11"/>
      <c r="Y1031" s="11"/>
      <c r="Z1031" s="11"/>
    </row>
    <row r="1032" spans="1:26" ht="13.2" x14ac:dyDescent="0.25">
      <c r="A1032" s="66"/>
      <c r="B1032" s="11"/>
      <c r="C1032" s="67"/>
      <c r="D1032" s="11"/>
      <c r="E1032" s="11"/>
      <c r="F1032" s="11"/>
      <c r="G1032" s="11"/>
      <c r="H1032" s="11"/>
      <c r="I1032" s="11"/>
      <c r="J1032" s="11"/>
      <c r="K1032" s="11"/>
      <c r="L1032" s="11"/>
      <c r="M1032" s="11"/>
      <c r="N1032" s="11"/>
      <c r="O1032" s="11"/>
      <c r="P1032" s="11"/>
      <c r="Q1032" s="11"/>
      <c r="R1032" s="11"/>
      <c r="S1032" s="11"/>
      <c r="T1032" s="11"/>
      <c r="U1032" s="11"/>
      <c r="V1032" s="11"/>
      <c r="W1032" s="11"/>
      <c r="X1032" s="11"/>
      <c r="Y1032" s="11"/>
      <c r="Z1032" s="11"/>
    </row>
    <row r="1033" spans="1:26" ht="13.2" x14ac:dyDescent="0.25">
      <c r="A1033" s="66"/>
      <c r="B1033" s="11"/>
      <c r="C1033" s="67"/>
      <c r="D1033" s="11"/>
      <c r="E1033" s="11"/>
      <c r="F1033" s="11"/>
      <c r="G1033" s="11"/>
      <c r="H1033" s="11"/>
      <c r="I1033" s="11"/>
      <c r="J1033" s="11"/>
      <c r="K1033" s="11"/>
      <c r="L1033" s="11"/>
      <c r="M1033" s="11"/>
      <c r="N1033" s="11"/>
      <c r="O1033" s="11"/>
      <c r="P1033" s="11"/>
      <c r="Q1033" s="11"/>
      <c r="R1033" s="11"/>
      <c r="S1033" s="11"/>
      <c r="T1033" s="11"/>
      <c r="U1033" s="11"/>
      <c r="V1033" s="11"/>
      <c r="W1033" s="11"/>
      <c r="X1033" s="11"/>
      <c r="Y1033" s="11"/>
      <c r="Z1033" s="11"/>
    </row>
    <row r="1034" spans="1:26" ht="13.2" x14ac:dyDescent="0.25">
      <c r="A1034" s="66"/>
      <c r="B1034" s="11"/>
      <c r="C1034" s="67"/>
      <c r="D1034" s="11"/>
      <c r="E1034" s="11"/>
      <c r="F1034" s="11"/>
      <c r="G1034" s="11"/>
      <c r="H1034" s="11"/>
      <c r="I1034" s="11"/>
      <c r="J1034" s="11"/>
      <c r="K1034" s="11"/>
      <c r="L1034" s="11"/>
      <c r="M1034" s="11"/>
      <c r="N1034" s="11"/>
      <c r="O1034" s="11"/>
      <c r="P1034" s="11"/>
      <c r="Q1034" s="11"/>
      <c r="R1034" s="11"/>
      <c r="S1034" s="11"/>
      <c r="T1034" s="11"/>
      <c r="U1034" s="11"/>
      <c r="V1034" s="11"/>
      <c r="W1034" s="11"/>
      <c r="X1034" s="11"/>
      <c r="Y1034" s="11"/>
      <c r="Z1034" s="11"/>
    </row>
    <row r="1035" spans="1:26" ht="13.2" x14ac:dyDescent="0.25">
      <c r="A1035" s="66"/>
      <c r="B1035" s="11"/>
      <c r="C1035" s="67"/>
      <c r="D1035" s="11"/>
      <c r="E1035" s="11"/>
      <c r="F1035" s="11"/>
      <c r="G1035" s="11"/>
      <c r="H1035" s="11"/>
      <c r="I1035" s="11"/>
      <c r="J1035" s="11"/>
      <c r="K1035" s="11"/>
      <c r="L1035" s="11"/>
      <c r="M1035" s="11"/>
      <c r="N1035" s="11"/>
      <c r="O1035" s="11"/>
      <c r="P1035" s="11"/>
      <c r="Q1035" s="11"/>
      <c r="R1035" s="11"/>
      <c r="S1035" s="11"/>
      <c r="T1035" s="11"/>
      <c r="U1035" s="11"/>
      <c r="V1035" s="11"/>
      <c r="W1035" s="11"/>
      <c r="X1035" s="11"/>
      <c r="Y1035" s="11"/>
      <c r="Z1035" s="11"/>
    </row>
    <row r="1036" spans="1:26" ht="13.2" x14ac:dyDescent="0.25">
      <c r="A1036" s="66"/>
      <c r="B1036" s="11"/>
      <c r="C1036" s="67"/>
      <c r="D1036" s="11"/>
      <c r="E1036" s="11"/>
      <c r="F1036" s="11"/>
      <c r="G1036" s="11"/>
      <c r="H1036" s="11"/>
      <c r="I1036" s="11"/>
      <c r="J1036" s="11"/>
      <c r="K1036" s="11"/>
      <c r="L1036" s="11"/>
      <c r="M1036" s="11"/>
      <c r="N1036" s="11"/>
      <c r="O1036" s="11"/>
      <c r="P1036" s="11"/>
      <c r="Q1036" s="11"/>
      <c r="R1036" s="11"/>
      <c r="S1036" s="11"/>
      <c r="T1036" s="11"/>
      <c r="U1036" s="11"/>
      <c r="V1036" s="11"/>
      <c r="W1036" s="11"/>
      <c r="X1036" s="11"/>
      <c r="Y1036" s="11"/>
      <c r="Z1036" s="11"/>
    </row>
    <row r="1037" spans="1:26" ht="13.2" x14ac:dyDescent="0.25">
      <c r="A1037" s="66"/>
      <c r="B1037" s="11"/>
      <c r="C1037" s="67"/>
      <c r="D1037" s="11"/>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row>
    <row r="1038" spans="1:26" ht="13.2" x14ac:dyDescent="0.25">
      <c r="A1038" s="66"/>
      <c r="B1038" s="11"/>
      <c r="C1038" s="67"/>
      <c r="D1038" s="11"/>
      <c r="E1038" s="11"/>
      <c r="F1038" s="11"/>
      <c r="G1038" s="11"/>
      <c r="H1038" s="11"/>
      <c r="I1038" s="11"/>
      <c r="J1038" s="11"/>
      <c r="K1038" s="11"/>
      <c r="L1038" s="11"/>
      <c r="M1038" s="11"/>
      <c r="N1038" s="11"/>
      <c r="O1038" s="11"/>
      <c r="P1038" s="11"/>
      <c r="Q1038" s="11"/>
      <c r="R1038" s="11"/>
      <c r="S1038" s="11"/>
      <c r="T1038" s="11"/>
      <c r="U1038" s="11"/>
      <c r="V1038" s="11"/>
      <c r="W1038" s="11"/>
      <c r="X1038" s="11"/>
      <c r="Y1038" s="11"/>
      <c r="Z1038" s="11"/>
    </row>
    <row r="1039" spans="1:26" ht="13.2" x14ac:dyDescent="0.25">
      <c r="A1039" s="66"/>
      <c r="B1039" s="11"/>
      <c r="C1039" s="67"/>
      <c r="D1039" s="11"/>
      <c r="E1039" s="11"/>
      <c r="F1039" s="11"/>
      <c r="G1039" s="11"/>
      <c r="H1039" s="11"/>
      <c r="I1039" s="11"/>
      <c r="J1039" s="11"/>
      <c r="K1039" s="11"/>
      <c r="L1039" s="11"/>
      <c r="M1039" s="11"/>
      <c r="N1039" s="11"/>
      <c r="O1039" s="11"/>
      <c r="P1039" s="11"/>
      <c r="Q1039" s="11"/>
      <c r="R1039" s="11"/>
      <c r="S1039" s="11"/>
      <c r="T1039" s="11"/>
      <c r="U1039" s="11"/>
      <c r="V1039" s="11"/>
      <c r="W1039" s="11"/>
      <c r="X1039" s="11"/>
      <c r="Y1039" s="11"/>
      <c r="Z1039" s="11"/>
    </row>
    <row r="1040" spans="1:26" ht="13.2" x14ac:dyDescent="0.25">
      <c r="A1040" s="66"/>
      <c r="B1040" s="11"/>
      <c r="C1040" s="67"/>
      <c r="D1040" s="11"/>
      <c r="E1040" s="11"/>
      <c r="F1040" s="11"/>
      <c r="G1040" s="11"/>
      <c r="H1040" s="11"/>
      <c r="I1040" s="11"/>
      <c r="J1040" s="11"/>
      <c r="K1040" s="11"/>
      <c r="L1040" s="11"/>
      <c r="M1040" s="11"/>
      <c r="N1040" s="11"/>
      <c r="O1040" s="11"/>
      <c r="P1040" s="11"/>
      <c r="Q1040" s="11"/>
      <c r="R1040" s="11"/>
      <c r="S1040" s="11"/>
      <c r="T1040" s="11"/>
      <c r="U1040" s="11"/>
      <c r="V1040" s="11"/>
      <c r="W1040" s="11"/>
      <c r="X1040" s="11"/>
      <c r="Y1040" s="11"/>
      <c r="Z1040" s="11"/>
    </row>
    <row r="1041" spans="1:26" ht="13.2" x14ac:dyDescent="0.25">
      <c r="A1041" s="66"/>
      <c r="B1041" s="11"/>
      <c r="C1041" s="67"/>
      <c r="D1041" s="11"/>
      <c r="E1041" s="11"/>
      <c r="F1041" s="11"/>
      <c r="G1041" s="11"/>
      <c r="H1041" s="11"/>
      <c r="I1041" s="11"/>
      <c r="J1041" s="11"/>
      <c r="K1041" s="11"/>
      <c r="L1041" s="11"/>
      <c r="M1041" s="11"/>
      <c r="N1041" s="11"/>
      <c r="O1041" s="11"/>
      <c r="P1041" s="11"/>
      <c r="Q1041" s="11"/>
      <c r="R1041" s="11"/>
      <c r="S1041" s="11"/>
      <c r="T1041" s="11"/>
      <c r="U1041" s="11"/>
      <c r="V1041" s="11"/>
      <c r="W1041" s="11"/>
      <c r="X1041" s="11"/>
      <c r="Y1041" s="11"/>
      <c r="Z1041" s="11"/>
    </row>
    <row r="1042" spans="1:26" ht="13.2" x14ac:dyDescent="0.25">
      <c r="A1042" s="66"/>
      <c r="B1042" s="11"/>
      <c r="C1042" s="67"/>
      <c r="D1042" s="11"/>
      <c r="E1042" s="11"/>
      <c r="F1042" s="11"/>
      <c r="G1042" s="11"/>
      <c r="H1042" s="11"/>
      <c r="I1042" s="11"/>
      <c r="J1042" s="11"/>
      <c r="K1042" s="11"/>
      <c r="L1042" s="11"/>
      <c r="M1042" s="11"/>
      <c r="N1042" s="11"/>
      <c r="O1042" s="11"/>
      <c r="P1042" s="11"/>
      <c r="Q1042" s="11"/>
      <c r="R1042" s="11"/>
      <c r="S1042" s="11"/>
      <c r="T1042" s="11"/>
      <c r="U1042" s="11"/>
      <c r="V1042" s="11"/>
      <c r="W1042" s="11"/>
      <c r="X1042" s="11"/>
      <c r="Y1042" s="11"/>
      <c r="Z1042" s="11"/>
    </row>
    <row r="1043" spans="1:26" ht="13.2" x14ac:dyDescent="0.25">
      <c r="A1043" s="66"/>
      <c r="B1043" s="11"/>
      <c r="C1043" s="67"/>
      <c r="D1043" s="11"/>
      <c r="E1043" s="11"/>
      <c r="F1043" s="11"/>
      <c r="G1043" s="11"/>
      <c r="H1043" s="11"/>
      <c r="I1043" s="11"/>
      <c r="J1043" s="11"/>
      <c r="K1043" s="11"/>
      <c r="L1043" s="11"/>
      <c r="M1043" s="11"/>
      <c r="N1043" s="11"/>
      <c r="O1043" s="11"/>
      <c r="P1043" s="11"/>
      <c r="Q1043" s="11"/>
      <c r="R1043" s="11"/>
      <c r="S1043" s="11"/>
      <c r="T1043" s="11"/>
      <c r="U1043" s="11"/>
      <c r="V1043" s="11"/>
      <c r="W1043" s="11"/>
      <c r="X1043" s="11"/>
      <c r="Y1043" s="11"/>
      <c r="Z1043" s="11"/>
    </row>
    <row r="1044" spans="1:26" ht="13.2" x14ac:dyDescent="0.25">
      <c r="A1044" s="66"/>
      <c r="B1044" s="11"/>
      <c r="C1044" s="67"/>
      <c r="D1044" s="11"/>
      <c r="E1044" s="11"/>
      <c r="F1044" s="11"/>
      <c r="G1044" s="11"/>
      <c r="H1044" s="11"/>
      <c r="I1044" s="11"/>
      <c r="J1044" s="11"/>
      <c r="K1044" s="11"/>
      <c r="L1044" s="11"/>
      <c r="M1044" s="11"/>
      <c r="N1044" s="11"/>
      <c r="O1044" s="11"/>
      <c r="P1044" s="11"/>
      <c r="Q1044" s="11"/>
      <c r="R1044" s="11"/>
      <c r="S1044" s="11"/>
      <c r="T1044" s="11"/>
      <c r="U1044" s="11"/>
      <c r="V1044" s="11"/>
      <c r="W1044" s="11"/>
      <c r="X1044" s="11"/>
      <c r="Y1044" s="11"/>
      <c r="Z1044" s="11"/>
    </row>
    <row r="1045" spans="1:26" ht="13.2" x14ac:dyDescent="0.25">
      <c r="A1045" s="66"/>
      <c r="B1045" s="11"/>
      <c r="C1045" s="67"/>
      <c r="D1045" s="11"/>
      <c r="E1045" s="11"/>
      <c r="F1045" s="11"/>
      <c r="G1045" s="11"/>
      <c r="H1045" s="11"/>
      <c r="I1045" s="11"/>
      <c r="J1045" s="11"/>
      <c r="K1045" s="11"/>
      <c r="L1045" s="11"/>
      <c r="M1045" s="11"/>
      <c r="N1045" s="11"/>
      <c r="O1045" s="11"/>
      <c r="P1045" s="11"/>
      <c r="Q1045" s="11"/>
      <c r="R1045" s="11"/>
      <c r="S1045" s="11"/>
      <c r="T1045" s="11"/>
      <c r="U1045" s="11"/>
      <c r="V1045" s="11"/>
      <c r="W1045" s="11"/>
      <c r="X1045" s="11"/>
      <c r="Y1045" s="11"/>
      <c r="Z1045" s="11"/>
    </row>
    <row r="1046" spans="1:26" ht="13.2" x14ac:dyDescent="0.25">
      <c r="A1046" s="66"/>
      <c r="B1046" s="11"/>
      <c r="C1046" s="67"/>
      <c r="D1046" s="11"/>
      <c r="E1046" s="11"/>
      <c r="F1046" s="11"/>
      <c r="G1046" s="11"/>
      <c r="H1046" s="11"/>
      <c r="I1046" s="11"/>
      <c r="J1046" s="11"/>
      <c r="K1046" s="11"/>
      <c r="L1046" s="11"/>
      <c r="M1046" s="11"/>
      <c r="N1046" s="11"/>
      <c r="O1046" s="11"/>
      <c r="P1046" s="11"/>
      <c r="Q1046" s="11"/>
      <c r="R1046" s="11"/>
      <c r="S1046" s="11"/>
      <c r="T1046" s="11"/>
      <c r="U1046" s="11"/>
      <c r="V1046" s="11"/>
      <c r="W1046" s="11"/>
      <c r="X1046" s="11"/>
      <c r="Y1046" s="11"/>
      <c r="Z1046" s="11"/>
    </row>
    <row r="1047" spans="1:26" ht="13.2" x14ac:dyDescent="0.25">
      <c r="A1047" s="66"/>
      <c r="B1047" s="11"/>
      <c r="C1047" s="67"/>
      <c r="D1047" s="11"/>
      <c r="E1047" s="11"/>
      <c r="F1047" s="11"/>
      <c r="G1047" s="11"/>
      <c r="H1047" s="11"/>
      <c r="I1047" s="11"/>
      <c r="J1047" s="11"/>
      <c r="K1047" s="11"/>
      <c r="L1047" s="11"/>
      <c r="M1047" s="11"/>
      <c r="N1047" s="11"/>
      <c r="O1047" s="11"/>
      <c r="P1047" s="11"/>
      <c r="Q1047" s="11"/>
      <c r="R1047" s="11"/>
      <c r="S1047" s="11"/>
      <c r="T1047" s="11"/>
      <c r="U1047" s="11"/>
      <c r="V1047" s="11"/>
      <c r="W1047" s="11"/>
      <c r="X1047" s="11"/>
      <c r="Y1047" s="11"/>
      <c r="Z1047" s="11"/>
    </row>
    <row r="1048" spans="1:26" ht="13.2" x14ac:dyDescent="0.25">
      <c r="A1048" s="66"/>
      <c r="B1048" s="11"/>
      <c r="C1048" s="67"/>
      <c r="D1048" s="11"/>
      <c r="E1048" s="11"/>
      <c r="F1048" s="11"/>
      <c r="G1048" s="11"/>
      <c r="H1048" s="11"/>
      <c r="I1048" s="11"/>
      <c r="J1048" s="11"/>
      <c r="K1048" s="11"/>
      <c r="L1048" s="11"/>
      <c r="M1048" s="11"/>
      <c r="N1048" s="11"/>
      <c r="O1048" s="11"/>
      <c r="P1048" s="11"/>
      <c r="Q1048" s="11"/>
      <c r="R1048" s="11"/>
      <c r="S1048" s="11"/>
      <c r="T1048" s="11"/>
      <c r="U1048" s="11"/>
      <c r="V1048" s="11"/>
      <c r="W1048" s="11"/>
      <c r="X1048" s="11"/>
      <c r="Y1048" s="11"/>
      <c r="Z1048" s="11"/>
    </row>
    <row r="1049" spans="1:26" ht="13.2" x14ac:dyDescent="0.25">
      <c r="A1049" s="66"/>
      <c r="B1049" s="11"/>
      <c r="C1049" s="67"/>
      <c r="D1049" s="11"/>
      <c r="E1049" s="11"/>
      <c r="F1049" s="11"/>
      <c r="G1049" s="11"/>
      <c r="H1049" s="11"/>
      <c r="I1049" s="11"/>
      <c r="J1049" s="11"/>
      <c r="K1049" s="11"/>
      <c r="L1049" s="11"/>
      <c r="M1049" s="11"/>
      <c r="N1049" s="11"/>
      <c r="O1049" s="11"/>
      <c r="P1049" s="11"/>
      <c r="Q1049" s="11"/>
      <c r="R1049" s="11"/>
      <c r="S1049" s="11"/>
      <c r="T1049" s="11"/>
      <c r="U1049" s="11"/>
      <c r="V1049" s="11"/>
      <c r="W1049" s="11"/>
      <c r="X1049" s="11"/>
      <c r="Y1049" s="11"/>
      <c r="Z1049" s="11"/>
    </row>
    <row r="1050" spans="1:26" ht="13.2" x14ac:dyDescent="0.25">
      <c r="A1050" s="66"/>
      <c r="B1050" s="11"/>
      <c r="C1050" s="67"/>
      <c r="D1050" s="11"/>
      <c r="E1050" s="11"/>
      <c r="F1050" s="11"/>
      <c r="G1050" s="11"/>
      <c r="H1050" s="11"/>
      <c r="I1050" s="11"/>
      <c r="J1050" s="11"/>
      <c r="K1050" s="11"/>
      <c r="L1050" s="11"/>
      <c r="M1050" s="11"/>
      <c r="N1050" s="11"/>
      <c r="O1050" s="11"/>
      <c r="P1050" s="11"/>
      <c r="Q1050" s="11"/>
      <c r="R1050" s="11"/>
      <c r="S1050" s="11"/>
      <c r="T1050" s="11"/>
      <c r="U1050" s="11"/>
      <c r="V1050" s="11"/>
      <c r="W1050" s="11"/>
      <c r="X1050" s="11"/>
      <c r="Y1050" s="11"/>
      <c r="Z1050" s="11"/>
    </row>
  </sheetData>
  <mergeCells count="83">
    <mergeCell ref="W82:X82"/>
    <mergeCell ref="Y82:Z82"/>
    <mergeCell ref="C82:D82"/>
    <mergeCell ref="E82:F82"/>
    <mergeCell ref="G82:H82"/>
    <mergeCell ref="I82:J82"/>
    <mergeCell ref="K82:L82"/>
    <mergeCell ref="M82:N82"/>
    <mergeCell ref="O82:P82"/>
    <mergeCell ref="A61:B61"/>
    <mergeCell ref="A62:B62"/>
    <mergeCell ref="Q82:R82"/>
    <mergeCell ref="S82:T82"/>
    <mergeCell ref="U82:V82"/>
    <mergeCell ref="A73:B73"/>
    <mergeCell ref="A74:B74"/>
    <mergeCell ref="A75:B75"/>
    <mergeCell ref="A82:A83"/>
    <mergeCell ref="A63:B63"/>
    <mergeCell ref="A64:B64"/>
    <mergeCell ref="A65:B65"/>
    <mergeCell ref="A66:B66"/>
    <mergeCell ref="A67:B67"/>
    <mergeCell ref="A56:B56"/>
    <mergeCell ref="A57:B57"/>
    <mergeCell ref="A58:B58"/>
    <mergeCell ref="A59:B59"/>
    <mergeCell ref="A60:B60"/>
    <mergeCell ref="Y55:Z55"/>
    <mergeCell ref="A55:B55"/>
    <mergeCell ref="C55:D55"/>
    <mergeCell ref="E55:F55"/>
    <mergeCell ref="G55:H55"/>
    <mergeCell ref="I55:J55"/>
    <mergeCell ref="K55:L55"/>
    <mergeCell ref="M55:N55"/>
    <mergeCell ref="O55:P55"/>
    <mergeCell ref="Q55:R55"/>
    <mergeCell ref="S55:T55"/>
    <mergeCell ref="U55:V55"/>
    <mergeCell ref="W55:X55"/>
    <mergeCell ref="A49:A50"/>
    <mergeCell ref="B49:B50"/>
    <mergeCell ref="C49:C50"/>
    <mergeCell ref="D49:D50"/>
    <mergeCell ref="E49:E50"/>
    <mergeCell ref="B33:B34"/>
    <mergeCell ref="C33:C34"/>
    <mergeCell ref="D33:D34"/>
    <mergeCell ref="E33:E34"/>
    <mergeCell ref="B41:B42"/>
    <mergeCell ref="C41:C42"/>
    <mergeCell ref="D41:D42"/>
    <mergeCell ref="E41:E42"/>
    <mergeCell ref="B11:B12"/>
    <mergeCell ref="C11:C12"/>
    <mergeCell ref="D11:D12"/>
    <mergeCell ref="E11:E12"/>
    <mergeCell ref="C22:C23"/>
    <mergeCell ref="D22:D23"/>
    <mergeCell ref="E22:E23"/>
    <mergeCell ref="B22:B23"/>
    <mergeCell ref="A90:B90"/>
    <mergeCell ref="A98:B98"/>
    <mergeCell ref="A99:B99"/>
    <mergeCell ref="A91:B91"/>
    <mergeCell ref="A92:B92"/>
    <mergeCell ref="A93:B93"/>
    <mergeCell ref="A94:B94"/>
    <mergeCell ref="A95:B95"/>
    <mergeCell ref="A96:B96"/>
    <mergeCell ref="A97:B97"/>
    <mergeCell ref="A85:B85"/>
    <mergeCell ref="A86:B86"/>
    <mergeCell ref="A87:B87"/>
    <mergeCell ref="A88:B88"/>
    <mergeCell ref="A89:B89"/>
    <mergeCell ref="A84:B84"/>
    <mergeCell ref="A68:B68"/>
    <mergeCell ref="A69:B69"/>
    <mergeCell ref="A70:B70"/>
    <mergeCell ref="A71:B71"/>
    <mergeCell ref="A72:B72"/>
  </mergeCells>
  <dataValidations count="1">
    <dataValidation type="list" allowBlank="1" showErrorMessage="1" sqref="C13:C19 C24:C30 C35:C38 C43:C46 C51:C52 D57:D75 F57:F75 H57:H75 J57:J75 L57:L75 N57:N75 P57:P75 R57:R75 T57:T75 V57:V75 X57:X75 Z57:Z75" xr:uid="{00000000-0002-0000-0400-000000000000}">
      <formula1>"Selecionar,Empresa,Embrapii"</formula1>
    </dataValidation>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Capa</vt:lpstr>
      <vt:lpstr>Geral</vt:lpstr>
      <vt:lpstr>Empresas Parceiras</vt:lpstr>
      <vt:lpstr>Macroentregas</vt:lpstr>
      <vt:lpstr>Custos Plano Trabalho</vt:lpstr>
      <vt:lpstr>Contrapartida Econômica</vt:lpstr>
      <vt:lpstr>Negociação</vt:lpstr>
      <vt:lpstr>Equipamentos</vt:lpstr>
      <vt:lpstr>Gestão financeira</vt:lpstr>
      <vt:lpstr>Declaração de equipamentos</vt:lpstr>
      <vt:lpstr>Declaração de pessoal</vt:lpstr>
      <vt:lpstr>Declaração de horas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PROINOVA</dc:creator>
  <cp:lastModifiedBy>PROINOVA</cp:lastModifiedBy>
  <dcterms:created xsi:type="dcterms:W3CDTF">2025-10-02T17:18:45Z</dcterms:created>
  <dcterms:modified xsi:type="dcterms:W3CDTF">2025-10-08T13:20:37Z</dcterms:modified>
</cp:coreProperties>
</file>