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16" i="1" l="1"/>
  <c r="I6" i="1"/>
  <c r="I2" i="1"/>
  <c r="E2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E27" i="1"/>
  <c r="E28" i="1"/>
  <c r="E29" i="1"/>
</calcChain>
</file>

<file path=xl/sharedStrings.xml><?xml version="1.0" encoding="utf-8"?>
<sst xmlns="http://schemas.openxmlformats.org/spreadsheetml/2006/main" count="93" uniqueCount="70">
  <si>
    <t>Atividade</t>
  </si>
  <si>
    <t>Limite de carga horária</t>
  </si>
  <si>
    <t>Carga cumprida</t>
  </si>
  <si>
    <t>Unidade</t>
  </si>
  <si>
    <t>Horas convertidas</t>
  </si>
  <si>
    <t>TOTAL DO GRUPO</t>
  </si>
  <si>
    <t>3 horas realizadas = 1 hora/aula</t>
  </si>
  <si>
    <t>hora</t>
  </si>
  <si>
    <t>6 horas realizadas = 1 hora/aula</t>
  </si>
  <si>
    <t>iii. Cursos livres;</t>
  </si>
  <si>
    <t>1 horas realizadas = 1 hora/aula</t>
  </si>
  <si>
    <t>iv. Visitas técnicas;</t>
  </si>
  <si>
    <t>1 dia* de visita = 4 horas/aula</t>
  </si>
  <si>
    <t>dia</t>
  </si>
  <si>
    <t>v. Monitoria de ensino;</t>
  </si>
  <si>
    <t>12 horas trabalhadas = 1 hora/aula</t>
  </si>
  <si>
    <t>vi. Estágios extracurriculares;</t>
  </si>
  <si>
    <t>6 horas trabalhadas = 1 hora/aula</t>
  </si>
  <si>
    <t>vii. Atividades de iniciação científica: participação em projetos de pesquisa.</t>
  </si>
  <si>
    <t>8 horas trabalhadas = 1 hora/aula</t>
  </si>
  <si>
    <t>viii. Atividades de extensão: participação em projetos de extensão.</t>
  </si>
  <si>
    <t>xix. Projetos de ensino: atividades de ensino na área ministradas ou organizadas pelos discentes.</t>
  </si>
  <si>
    <t>x. Participação em trabalho voluntário;</t>
  </si>
  <si>
    <t>4 horas trabalhadas = 1 hora/aula</t>
  </si>
  <si>
    <t>xi. Representação estudantil;</t>
  </si>
  <si>
    <t>1 semestre trabalhado = 15 horas/aula</t>
  </si>
  <si>
    <t>semestre</t>
  </si>
  <si>
    <t>xii. Participação em núcleos temáticos: grupos de estudo, empresas júnior, incubadoras, programa PET, grupos de competição estudantil em engenharia ou similares;</t>
  </si>
  <si>
    <t>1 semestre = 25 horas/aula</t>
  </si>
  <si>
    <t>xiii. Prática de esportes;</t>
  </si>
  <si>
    <t>1 semestre = 5 horas/aula</t>
  </si>
  <si>
    <t>xiv. Participação em Movimento estudantil.</t>
  </si>
  <si>
    <t>xv. Trabalhos publicados;</t>
  </si>
  <si>
    <t>publicação</t>
  </si>
  <si>
    <t>xvi. Apresentação de trabalhos em eventos científicos;</t>
  </si>
  <si>
    <t>Evento Internacional = 12 horas/aula</t>
  </si>
  <si>
    <t>evento</t>
  </si>
  <si>
    <t>Evento Nacional = 8 horas/aula</t>
  </si>
  <si>
    <t>Evento Regional (JAI) = 3 horas/aula</t>
  </si>
  <si>
    <t>xvii. Participação como ouvinte em defesas de trabalhos de conclusão de curso, dissertações de mestrado ou tese de doutorado na área de Engenharia Aeroespacial;</t>
  </si>
  <si>
    <t>1 banca = 2 horas/aula</t>
  </si>
  <si>
    <t>banca</t>
  </si>
  <si>
    <t>xviii. Participação em eventos técnicos/científicos (ouvinte);</t>
  </si>
  <si>
    <t>Congressos, seminário, simpósio, escola com duração de mais de 10h = 6 horas/aula</t>
  </si>
  <si>
    <t>Palestras técnicas, eventos e workshops (técnicos), com duração máxima de 1 dia 3 horas realizadas = 2 hora/aula</t>
  </si>
  <si>
    <t>xix. Participação como ouvinte em palestras;</t>
  </si>
  <si>
    <t>2 horas realizadas = 1 hora/aula</t>
  </si>
  <si>
    <t>xx. Obtenção de prêmios e distinções na área;</t>
  </si>
  <si>
    <t>1 prêmio = 15 horas/aula</t>
  </si>
  <si>
    <t>prêmio</t>
  </si>
  <si>
    <t>xxi. Obtenção de patentes;</t>
  </si>
  <si>
    <t>1 patente = 15 horas/aula</t>
  </si>
  <si>
    <t>patente</t>
  </si>
  <si>
    <t>xxii. Organização e promoção de eventos.</t>
  </si>
  <si>
    <t>* Se o tempo de deslocamento (ida e volta) mais a visita em si somar mais de 4 horas, considerar um dia. Caso contrário, considerar meio dia.</t>
  </si>
  <si>
    <t>MAXIMO APROVADO PELO ALUNO</t>
  </si>
  <si>
    <t>MINIMO POR GRUPO</t>
  </si>
  <si>
    <t>MAXIMO DE HORAS POR TIPO DE ATIVIDADE</t>
  </si>
  <si>
    <t>*REPRESENTA O MAXIMO DE HORAS QUE O ALUNO PODE APROVAR NESTA ATIVIDADE</t>
  </si>
  <si>
    <t>*REPRESENTA O MINIMO DE HORAS NECESSÁRIAS POR GRUPO PARA APROVACAO DE ACGS</t>
  </si>
  <si>
    <t>REPRESENTA A CARGA HORARIA TOTAL DO ALUNO EM CADA GRUPO</t>
  </si>
  <si>
    <t>*REPRESENTA A CARGA HORARIA CONVERTIDA PELAS  REGRAS DO CURSO</t>
  </si>
  <si>
    <t>*REGRA DE CONVERSAO APLICADA PARA CONVERSAO DE HORAS</t>
  </si>
  <si>
    <t>*CARGA HORARIA TOTAL APRESENTADA NOS CERTIFICADOS DO ALUNO - NESTE CAMPO AS ATIVIDADES DE MESMO TIPO DEVEM SER SOMADAS</t>
  </si>
  <si>
    <t>*REPRESENTA O MAXIMO DE HORAS QUE FORAM APROVADAS PELO ALUNO NESTA ATIVIDAE - NÃO PODE ULTRAPASSAR O MAXIMO DE HORAS POR TIPO DE ATIVIDADE</t>
  </si>
  <si>
    <t>i. Disciplinas não previstas no currículo pleno do curso e nem disciplinas complementares de graduação (DCGs), exceto disciplinas de idiomas estrangeiros;</t>
  </si>
  <si>
    <t>ii. Cursos de idiomas estrangeiros ou disciplinas de idiomas estrangeiros;</t>
  </si>
  <si>
    <t>Publicação em revista = 20 horas/aula</t>
  </si>
  <si>
    <t>Publicação em congresso = 12 horas/aula</t>
  </si>
  <si>
    <t>Publicação na JAI = 7 horas/aula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</si>
</sst>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sz val="12"/>
      <color indexed="8"/>
      <name val="Consolas"/>
      <family val="3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name val="Consolas"/>
      <family val="3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FF0000"/>
      <name val="Consolas"/>
      <family val="3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7"/>
      </patternFill>
    </fill>
    <fill>
      <patternFill patternType="solid">
        <fgColor indexed="22"/>
        <bgColor indexed="31"/>
      </patternFill>
    </fill>
    <fill>
      <patternFill patternType="solid">
        <fgColor indexed="17"/>
        <bgColor indexed="11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9" fillId="11" borderId="6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1" applyNumberFormat="0" applyAlignment="0" applyProtection="0"/>
    <xf numFmtId="0" fontId="8" fillId="10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2" applyNumberFormat="1" applyFont="1" applyBorder="1" applyAlignment="1" applyProtection="1">
      <alignment horizontal="center" vertical="center" wrapText="1"/>
    </xf>
    <xf numFmtId="0" fontId="6" fillId="5" borderId="2" xfId="5" applyNumberFormat="1" applyFont="1" applyBorder="1" applyAlignment="1" applyProtection="1">
      <alignment horizontal="center" vertical="center" wrapText="1"/>
    </xf>
    <xf numFmtId="0" fontId="10" fillId="11" borderId="2" xfId="1" applyFont="1" applyBorder="1" applyAlignment="1">
      <alignment horizontal="center" vertical="center" wrapText="1"/>
    </xf>
    <xf numFmtId="0" fontId="5" fillId="3" borderId="2" xfId="3" applyNumberFormat="1" applyFont="1" applyBorder="1" applyAlignment="1" applyProtection="1">
      <alignment horizontal="center" vertical="center" wrapText="1"/>
    </xf>
    <xf numFmtId="0" fontId="6" fillId="6" borderId="2" xfId="6" applyNumberFormat="1" applyFont="1" applyBorder="1" applyAlignment="1" applyProtection="1">
      <alignment horizontal="center" vertical="center" wrapText="1"/>
    </xf>
    <xf numFmtId="0" fontId="5" fillId="4" borderId="2" xfId="4" applyNumberFormat="1" applyFont="1" applyBorder="1" applyAlignment="1" applyProtection="1">
      <alignment horizontal="center" vertical="center" wrapText="1"/>
    </xf>
    <xf numFmtId="0" fontId="6" fillId="9" borderId="2" xfId="7" applyNumberFormat="1" applyFont="1" applyFill="1" applyBorder="1" applyAlignment="1" applyProtection="1">
      <alignment horizontal="center" vertical="center" wrapText="1"/>
    </xf>
    <xf numFmtId="0" fontId="7" fillId="11" borderId="2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4" borderId="3" xfId="4" applyNumberFormat="1" applyFont="1" applyBorder="1" applyAlignment="1" applyProtection="1">
      <alignment horizontal="center" vertical="center" wrapText="1"/>
    </xf>
    <xf numFmtId="0" fontId="5" fillId="4" borderId="5" xfId="4" applyNumberFormat="1" applyFont="1" applyBorder="1" applyAlignment="1" applyProtection="1">
      <alignment horizontal="center" vertical="center" wrapText="1"/>
    </xf>
    <xf numFmtId="0" fontId="6" fillId="9" borderId="3" xfId="7" applyNumberFormat="1" applyFont="1" applyFill="1" applyBorder="1" applyAlignment="1" applyProtection="1">
      <alignment horizontal="center" vertical="center" wrapText="1"/>
    </xf>
    <xf numFmtId="0" fontId="6" fillId="9" borderId="5" xfId="7" applyNumberFormat="1" applyFont="1" applyFill="1" applyBorder="1" applyAlignment="1" applyProtection="1">
      <alignment horizontal="center" vertical="center" wrapText="1"/>
    </xf>
    <xf numFmtId="0" fontId="10" fillId="8" borderId="3" xfId="8" applyNumberFormat="1" applyFont="1" applyBorder="1" applyAlignment="1" applyProtection="1">
      <alignment horizontal="center" vertical="center" wrapText="1"/>
    </xf>
    <xf numFmtId="0" fontId="10" fillId="8" borderId="4" xfId="8" applyNumberFormat="1" applyFont="1" applyBorder="1" applyAlignment="1" applyProtection="1">
      <alignment horizontal="center" vertical="center" wrapText="1"/>
    </xf>
    <xf numFmtId="0" fontId="10" fillId="8" borderId="5" xfId="8" applyNumberFormat="1" applyFont="1" applyBorder="1" applyAlignment="1" applyProtection="1">
      <alignment horizontal="center" vertical="center" wrapText="1"/>
    </xf>
    <xf numFmtId="0" fontId="11" fillId="10" borderId="3" xfId="9" applyFont="1" applyBorder="1" applyAlignment="1">
      <alignment horizontal="center" vertical="center"/>
    </xf>
    <xf numFmtId="0" fontId="11" fillId="10" borderId="4" xfId="9" applyFont="1" applyBorder="1" applyAlignment="1">
      <alignment horizontal="center" vertical="center"/>
    </xf>
    <xf numFmtId="0" fontId="11" fillId="10" borderId="5" xfId="9" applyFont="1" applyBorder="1" applyAlignment="1">
      <alignment horizontal="center" vertical="center"/>
    </xf>
    <xf numFmtId="0" fontId="10" fillId="11" borderId="3" xfId="1" applyFont="1" applyBorder="1" applyAlignment="1">
      <alignment horizontal="center" vertical="center" wrapText="1"/>
    </xf>
    <xf numFmtId="0" fontId="10" fillId="11" borderId="4" xfId="1" applyFont="1" applyBorder="1" applyAlignment="1">
      <alignment horizontal="center" vertical="center" wrapText="1"/>
    </xf>
    <xf numFmtId="0" fontId="10" fillId="11" borderId="5" xfId="1" applyFont="1" applyBorder="1" applyAlignment="1">
      <alignment horizontal="center" vertical="center" wrapText="1"/>
    </xf>
    <xf numFmtId="0" fontId="7" fillId="11" borderId="3" xfId="1" applyFont="1" applyBorder="1" applyAlignment="1">
      <alignment horizontal="center" vertical="center" wrapText="1"/>
    </xf>
    <xf numFmtId="0" fontId="7" fillId="11" borderId="4" xfId="1" applyFont="1" applyBorder="1" applyAlignment="1">
      <alignment horizontal="center" vertical="center" wrapText="1"/>
    </xf>
    <xf numFmtId="0" fontId="7" fillId="11" borderId="5" xfId="1" applyFont="1" applyBorder="1" applyAlignment="1">
      <alignment horizontal="center" vertical="center" wrapText="1"/>
    </xf>
    <xf numFmtId="0" fontId="5" fillId="4" borderId="2" xfId="4" applyNumberFormat="1" applyFont="1" applyBorder="1" applyAlignment="1" applyProtection="1">
      <alignment horizontal="center" vertical="center" wrapText="1"/>
    </xf>
  </cellXfs>
  <cellStyles count="10">
    <cellStyle name="Entrada" xfId="1" builtinId="20"/>
    <cellStyle name="Excel_BuiltIn_20% - Ênfase1" xfId="2"/>
    <cellStyle name="Excel_BuiltIn_20% - Ênfase2" xfId="3"/>
    <cellStyle name="Excel_BuiltIn_20% - Ênfase3" xfId="4"/>
    <cellStyle name="Excel_BuiltIn_60% - Ênfase1" xfId="5"/>
    <cellStyle name="Excel_BuiltIn_60% - Ênfase2" xfId="6"/>
    <cellStyle name="Excel_BuiltIn_60% - Ênfase3" xfId="7"/>
    <cellStyle name="Excel_BuiltIn_Cálculo" xfId="8"/>
    <cellStyle name="Neutra" xfId="9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B19" sqref="B19"/>
    </sheetView>
  </sheetViews>
  <sheetFormatPr defaultColWidth="9" defaultRowHeight="15" x14ac:dyDescent="0.25"/>
  <cols>
    <col min="1" max="1" width="62" style="1" customWidth="1"/>
    <col min="2" max="2" width="42.140625" style="1" customWidth="1"/>
    <col min="3" max="3" width="11.7109375" style="1" customWidth="1"/>
    <col min="4" max="4" width="11.42578125" style="1" customWidth="1"/>
    <col min="5" max="5" width="18.28515625" style="1" customWidth="1"/>
    <col min="6" max="6" width="27.42578125" style="1" bestFit="1" customWidth="1"/>
    <col min="7" max="7" width="22.7109375" style="1" bestFit="1" customWidth="1"/>
    <col min="8" max="8" width="13.42578125" bestFit="1" customWidth="1"/>
    <col min="9" max="9" width="11.85546875" style="1" bestFit="1" customWidth="1"/>
    <col min="10" max="27" width="14.5703125" style="1" customWidth="1"/>
    <col min="28" max="16384" width="9" style="1"/>
  </cols>
  <sheetData>
    <row r="1" spans="1:9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57</v>
      </c>
      <c r="G1" s="2" t="s">
        <v>55</v>
      </c>
      <c r="H1" s="3" t="s">
        <v>56</v>
      </c>
      <c r="I1" s="2" t="s">
        <v>5</v>
      </c>
    </row>
    <row r="2" spans="1:9" ht="47.25" x14ac:dyDescent="0.25">
      <c r="A2" s="4" t="s">
        <v>65</v>
      </c>
      <c r="B2" s="4" t="s">
        <v>6</v>
      </c>
      <c r="C2" s="4"/>
      <c r="D2" s="4" t="s">
        <v>7</v>
      </c>
      <c r="E2" s="5">
        <f>C2/3</f>
        <v>0</v>
      </c>
      <c r="F2" s="11">
        <v>10</v>
      </c>
      <c r="G2" s="6"/>
      <c r="H2" s="20">
        <v>20</v>
      </c>
      <c r="I2" s="17">
        <f>G2+G3+G4+G5</f>
        <v>0</v>
      </c>
    </row>
    <row r="3" spans="1:9" ht="31.5" x14ac:dyDescent="0.25">
      <c r="A3" s="4" t="s">
        <v>66</v>
      </c>
      <c r="B3" s="4" t="s">
        <v>8</v>
      </c>
      <c r="C3" s="4"/>
      <c r="D3" s="4" t="s">
        <v>7</v>
      </c>
      <c r="E3" s="5">
        <f>C3/6</f>
        <v>0</v>
      </c>
      <c r="F3" s="11">
        <v>10</v>
      </c>
      <c r="G3" s="6"/>
      <c r="H3" s="21"/>
      <c r="I3" s="18"/>
    </row>
    <row r="4" spans="1:9" ht="30" customHeight="1" x14ac:dyDescent="0.25">
      <c r="A4" s="4" t="s">
        <v>9</v>
      </c>
      <c r="B4" s="4" t="s">
        <v>10</v>
      </c>
      <c r="C4" s="4"/>
      <c r="D4" s="4" t="s">
        <v>7</v>
      </c>
      <c r="E4" s="5">
        <f>C4</f>
        <v>0</v>
      </c>
      <c r="F4" s="11">
        <v>15</v>
      </c>
      <c r="G4" s="6"/>
      <c r="H4" s="21"/>
      <c r="I4" s="18"/>
    </row>
    <row r="5" spans="1:9" ht="30" customHeight="1" x14ac:dyDescent="0.25">
      <c r="A5" s="4" t="s">
        <v>11</v>
      </c>
      <c r="B5" s="4" t="s">
        <v>12</v>
      </c>
      <c r="C5" s="4"/>
      <c r="D5" s="4" t="s">
        <v>13</v>
      </c>
      <c r="E5" s="5">
        <f>C5*4</f>
        <v>0</v>
      </c>
      <c r="F5" s="11">
        <v>8</v>
      </c>
      <c r="G5" s="6"/>
      <c r="H5" s="22"/>
      <c r="I5" s="19"/>
    </row>
    <row r="6" spans="1:9" ht="30" customHeight="1" x14ac:dyDescent="0.25">
      <c r="A6" s="7" t="s">
        <v>14</v>
      </c>
      <c r="B6" s="7" t="s">
        <v>15</v>
      </c>
      <c r="C6" s="7"/>
      <c r="D6" s="7" t="s">
        <v>7</v>
      </c>
      <c r="E6" s="8">
        <f>C6/12</f>
        <v>0</v>
      </c>
      <c r="F6" s="11">
        <v>20</v>
      </c>
      <c r="G6" s="6"/>
      <c r="H6" s="20">
        <v>35</v>
      </c>
      <c r="I6" s="17">
        <f>G6+G7+G8+G9+G10+G11+G12+G13+G14+G15</f>
        <v>0</v>
      </c>
    </row>
    <row r="7" spans="1:9" ht="30" customHeight="1" x14ac:dyDescent="0.25">
      <c r="A7" s="7" t="s">
        <v>16</v>
      </c>
      <c r="B7" s="7" t="s">
        <v>17</v>
      </c>
      <c r="C7" s="7"/>
      <c r="D7" s="7" t="s">
        <v>7</v>
      </c>
      <c r="E7" s="8">
        <f>C7/6</f>
        <v>0</v>
      </c>
      <c r="F7" s="11">
        <v>25</v>
      </c>
      <c r="G7" s="6"/>
      <c r="H7" s="21"/>
      <c r="I7" s="18"/>
    </row>
    <row r="8" spans="1:9" ht="30" customHeight="1" x14ac:dyDescent="0.25">
      <c r="A8" s="7" t="s">
        <v>18</v>
      </c>
      <c r="B8" s="7" t="s">
        <v>19</v>
      </c>
      <c r="C8" s="7"/>
      <c r="D8" s="7" t="s">
        <v>7</v>
      </c>
      <c r="E8" s="8">
        <f>C8/8</f>
        <v>0</v>
      </c>
      <c r="F8" s="11">
        <v>25</v>
      </c>
      <c r="G8" s="6"/>
      <c r="H8" s="21"/>
      <c r="I8" s="18"/>
    </row>
    <row r="9" spans="1:9" ht="30" customHeight="1" x14ac:dyDescent="0.25">
      <c r="A9" s="7" t="s">
        <v>20</v>
      </c>
      <c r="B9" s="7" t="s">
        <v>19</v>
      </c>
      <c r="C9" s="7"/>
      <c r="D9" s="7" t="s">
        <v>7</v>
      </c>
      <c r="E9" s="8">
        <f>C9/8</f>
        <v>0</v>
      </c>
      <c r="F9" s="11">
        <v>20</v>
      </c>
      <c r="G9" s="6"/>
      <c r="H9" s="21"/>
      <c r="I9" s="18"/>
    </row>
    <row r="10" spans="1:9" ht="30" customHeight="1" x14ac:dyDescent="0.25">
      <c r="A10" s="7" t="s">
        <v>21</v>
      </c>
      <c r="B10" s="7" t="s">
        <v>19</v>
      </c>
      <c r="C10" s="7"/>
      <c r="D10" s="7" t="s">
        <v>7</v>
      </c>
      <c r="E10" s="8">
        <f>C10/8</f>
        <v>0</v>
      </c>
      <c r="F10" s="11">
        <v>20</v>
      </c>
      <c r="G10" s="6"/>
      <c r="H10" s="21"/>
      <c r="I10" s="18"/>
    </row>
    <row r="11" spans="1:9" ht="30" customHeight="1" x14ac:dyDescent="0.25">
      <c r="A11" s="7" t="s">
        <v>22</v>
      </c>
      <c r="B11" s="7" t="s">
        <v>23</v>
      </c>
      <c r="C11" s="7"/>
      <c r="D11" s="7" t="s">
        <v>7</v>
      </c>
      <c r="E11" s="8">
        <f>C11/4</f>
        <v>0</v>
      </c>
      <c r="F11" s="11">
        <v>15</v>
      </c>
      <c r="G11" s="6"/>
      <c r="H11" s="21"/>
      <c r="I11" s="18"/>
    </row>
    <row r="12" spans="1:9" ht="30" customHeight="1" x14ac:dyDescent="0.25">
      <c r="A12" s="7" t="s">
        <v>24</v>
      </c>
      <c r="B12" s="7" t="s">
        <v>25</v>
      </c>
      <c r="C12" s="7"/>
      <c r="D12" s="7" t="s">
        <v>26</v>
      </c>
      <c r="E12" s="8">
        <f>C12*15</f>
        <v>0</v>
      </c>
      <c r="F12" s="11">
        <v>25</v>
      </c>
      <c r="G12" s="6"/>
      <c r="H12" s="21"/>
      <c r="I12" s="18"/>
    </row>
    <row r="13" spans="1:9" ht="50.25" customHeight="1" x14ac:dyDescent="0.25">
      <c r="A13" s="7" t="s">
        <v>27</v>
      </c>
      <c r="B13" s="7" t="s">
        <v>28</v>
      </c>
      <c r="C13" s="7"/>
      <c r="D13" s="7" t="s">
        <v>26</v>
      </c>
      <c r="E13" s="8">
        <f>C13*25</f>
        <v>0</v>
      </c>
      <c r="F13" s="11">
        <v>25</v>
      </c>
      <c r="G13" s="6"/>
      <c r="H13" s="21"/>
      <c r="I13" s="18"/>
    </row>
    <row r="14" spans="1:9" ht="30" customHeight="1" x14ac:dyDescent="0.25">
      <c r="A14" s="7" t="s">
        <v>29</v>
      </c>
      <c r="B14" s="7" t="s">
        <v>30</v>
      </c>
      <c r="C14" s="7"/>
      <c r="D14" s="7" t="s">
        <v>26</v>
      </c>
      <c r="E14" s="8">
        <f>C14*5</f>
        <v>0</v>
      </c>
      <c r="F14" s="11">
        <v>15</v>
      </c>
      <c r="G14" s="6"/>
      <c r="H14" s="21"/>
      <c r="I14" s="18"/>
    </row>
    <row r="15" spans="1:9" ht="30" customHeight="1" x14ac:dyDescent="0.25">
      <c r="A15" s="7" t="s">
        <v>31</v>
      </c>
      <c r="B15" s="7" t="s">
        <v>25</v>
      </c>
      <c r="C15" s="7"/>
      <c r="D15" s="7" t="s">
        <v>26</v>
      </c>
      <c r="E15" s="8">
        <f>C15*15</f>
        <v>0</v>
      </c>
      <c r="F15" s="11">
        <v>25</v>
      </c>
      <c r="G15" s="6"/>
      <c r="H15" s="22"/>
      <c r="I15" s="19"/>
    </row>
    <row r="16" spans="1:9" ht="30" customHeight="1" x14ac:dyDescent="0.25">
      <c r="A16" s="29" t="s">
        <v>32</v>
      </c>
      <c r="B16" s="9" t="s">
        <v>67</v>
      </c>
      <c r="C16" s="9"/>
      <c r="D16" s="9" t="s">
        <v>33</v>
      </c>
      <c r="E16" s="10">
        <f>C16*20</f>
        <v>0</v>
      </c>
      <c r="F16" s="26">
        <v>25</v>
      </c>
      <c r="G16" s="23"/>
      <c r="H16" s="20">
        <v>35</v>
      </c>
      <c r="I16" s="17">
        <f>G16+G19+G22+G23+G26+G27+G28+G29</f>
        <v>0</v>
      </c>
    </row>
    <row r="17" spans="1:9" ht="30" customHeight="1" x14ac:dyDescent="0.25">
      <c r="A17" s="29"/>
      <c r="B17" s="9" t="s">
        <v>68</v>
      </c>
      <c r="C17" s="9"/>
      <c r="D17" s="9" t="s">
        <v>33</v>
      </c>
      <c r="E17" s="10">
        <f>C17*12</f>
        <v>0</v>
      </c>
      <c r="F17" s="27"/>
      <c r="G17" s="24"/>
      <c r="H17" s="21"/>
      <c r="I17" s="18"/>
    </row>
    <row r="18" spans="1:9" ht="30" customHeight="1" x14ac:dyDescent="0.25">
      <c r="A18" s="29"/>
      <c r="B18" s="9" t="s">
        <v>69</v>
      </c>
      <c r="C18" s="9"/>
      <c r="D18" s="9" t="s">
        <v>33</v>
      </c>
      <c r="E18" s="10">
        <f>C18*7</f>
        <v>0</v>
      </c>
      <c r="F18" s="28"/>
      <c r="G18" s="25"/>
      <c r="H18" s="21"/>
      <c r="I18" s="18"/>
    </row>
    <row r="19" spans="1:9" ht="30" customHeight="1" x14ac:dyDescent="0.25">
      <c r="A19" s="29" t="s">
        <v>34</v>
      </c>
      <c r="B19" s="9" t="s">
        <v>35</v>
      </c>
      <c r="C19" s="9"/>
      <c r="D19" s="9" t="s">
        <v>36</v>
      </c>
      <c r="E19" s="10">
        <f>C19*12</f>
        <v>0</v>
      </c>
      <c r="F19" s="26">
        <v>15</v>
      </c>
      <c r="G19" s="23"/>
      <c r="H19" s="21"/>
      <c r="I19" s="18"/>
    </row>
    <row r="20" spans="1:9" ht="30" customHeight="1" x14ac:dyDescent="0.25">
      <c r="A20" s="29"/>
      <c r="B20" s="9" t="s">
        <v>37</v>
      </c>
      <c r="C20" s="9"/>
      <c r="D20" s="9" t="s">
        <v>36</v>
      </c>
      <c r="E20" s="10">
        <f>C20*8</f>
        <v>0</v>
      </c>
      <c r="F20" s="27"/>
      <c r="G20" s="24"/>
      <c r="H20" s="21"/>
      <c r="I20" s="18"/>
    </row>
    <row r="21" spans="1:9" ht="30" customHeight="1" x14ac:dyDescent="0.25">
      <c r="A21" s="29"/>
      <c r="B21" s="9" t="s">
        <v>38</v>
      </c>
      <c r="C21" s="9"/>
      <c r="D21" s="9" t="s">
        <v>36</v>
      </c>
      <c r="E21" s="10">
        <f>C21*3</f>
        <v>0</v>
      </c>
      <c r="F21" s="28"/>
      <c r="G21" s="25"/>
      <c r="H21" s="21"/>
      <c r="I21" s="18"/>
    </row>
    <row r="22" spans="1:9" ht="51" customHeight="1" x14ac:dyDescent="0.25">
      <c r="A22" s="9" t="s">
        <v>39</v>
      </c>
      <c r="B22" s="9" t="s">
        <v>40</v>
      </c>
      <c r="C22" s="9"/>
      <c r="D22" s="9" t="s">
        <v>41</v>
      </c>
      <c r="E22" s="10">
        <f>C22*2</f>
        <v>0</v>
      </c>
      <c r="F22" s="11">
        <v>21</v>
      </c>
      <c r="G22" s="6"/>
      <c r="H22" s="21"/>
      <c r="I22" s="18"/>
    </row>
    <row r="23" spans="1:9" ht="30" customHeight="1" x14ac:dyDescent="0.25">
      <c r="A23" s="29" t="s">
        <v>42</v>
      </c>
      <c r="B23" s="9" t="s">
        <v>43</v>
      </c>
      <c r="C23" s="9"/>
      <c r="D23" s="9" t="s">
        <v>36</v>
      </c>
      <c r="E23" s="10">
        <f>C23*6</f>
        <v>0</v>
      </c>
      <c r="F23" s="26">
        <v>20</v>
      </c>
      <c r="G23" s="23"/>
      <c r="H23" s="21"/>
      <c r="I23" s="18"/>
    </row>
    <row r="24" spans="1:9" ht="30" customHeight="1" x14ac:dyDescent="0.25">
      <c r="A24" s="29"/>
      <c r="B24" s="13" t="s">
        <v>44</v>
      </c>
      <c r="C24" s="13"/>
      <c r="D24" s="13" t="s">
        <v>7</v>
      </c>
      <c r="E24" s="15">
        <f>C24*2/3</f>
        <v>0</v>
      </c>
      <c r="F24" s="27"/>
      <c r="G24" s="24"/>
      <c r="H24" s="21"/>
      <c r="I24" s="18"/>
    </row>
    <row r="25" spans="1:9" ht="30" customHeight="1" x14ac:dyDescent="0.25">
      <c r="A25" s="29"/>
      <c r="B25" s="14"/>
      <c r="C25" s="14"/>
      <c r="D25" s="14"/>
      <c r="E25" s="16"/>
      <c r="F25" s="28"/>
      <c r="G25" s="25"/>
      <c r="H25" s="21"/>
      <c r="I25" s="18"/>
    </row>
    <row r="26" spans="1:9" ht="30" customHeight="1" x14ac:dyDescent="0.25">
      <c r="A26" s="9" t="s">
        <v>45</v>
      </c>
      <c r="B26" s="9" t="s">
        <v>46</v>
      </c>
      <c r="C26" s="9"/>
      <c r="D26" s="9" t="s">
        <v>7</v>
      </c>
      <c r="E26" s="10">
        <f>C26/2</f>
        <v>0</v>
      </c>
      <c r="F26" s="11">
        <v>9</v>
      </c>
      <c r="G26" s="6"/>
      <c r="H26" s="21"/>
      <c r="I26" s="18"/>
    </row>
    <row r="27" spans="1:9" ht="30" customHeight="1" x14ac:dyDescent="0.25">
      <c r="A27" s="9" t="s">
        <v>47</v>
      </c>
      <c r="B27" s="9" t="s">
        <v>48</v>
      </c>
      <c r="C27" s="9"/>
      <c r="D27" s="9" t="s">
        <v>49</v>
      </c>
      <c r="E27" s="10">
        <f>C27*15</f>
        <v>0</v>
      </c>
      <c r="F27" s="11">
        <v>15</v>
      </c>
      <c r="G27" s="6"/>
      <c r="H27" s="21"/>
      <c r="I27" s="18"/>
    </row>
    <row r="28" spans="1:9" ht="30" customHeight="1" x14ac:dyDescent="0.25">
      <c r="A28" s="9" t="s">
        <v>50</v>
      </c>
      <c r="B28" s="9" t="s">
        <v>51</v>
      </c>
      <c r="C28" s="9"/>
      <c r="D28" s="9" t="s">
        <v>52</v>
      </c>
      <c r="E28" s="10">
        <f>C28*15</f>
        <v>0</v>
      </c>
      <c r="F28" s="11">
        <v>15</v>
      </c>
      <c r="G28" s="6"/>
      <c r="H28" s="21"/>
      <c r="I28" s="18"/>
    </row>
    <row r="29" spans="1:9" ht="30" customHeight="1" x14ac:dyDescent="0.25">
      <c r="A29" s="9" t="s">
        <v>53</v>
      </c>
      <c r="B29" s="9" t="s">
        <v>19</v>
      </c>
      <c r="C29" s="9"/>
      <c r="D29" s="9" t="s">
        <v>7</v>
      </c>
      <c r="E29" s="10">
        <f>C29/8</f>
        <v>0</v>
      </c>
      <c r="F29" s="11">
        <v>15</v>
      </c>
      <c r="G29" s="6"/>
      <c r="H29" s="22"/>
      <c r="I29" s="19"/>
    </row>
    <row r="30" spans="1:9" ht="225" x14ac:dyDescent="0.25">
      <c r="A30" s="12"/>
      <c r="B30" s="12" t="s">
        <v>62</v>
      </c>
      <c r="C30" s="12" t="s">
        <v>63</v>
      </c>
      <c r="D30" s="12"/>
      <c r="E30" s="12" t="s">
        <v>61</v>
      </c>
      <c r="F30" s="12" t="s">
        <v>58</v>
      </c>
      <c r="G30" s="12" t="s">
        <v>64</v>
      </c>
      <c r="H30" s="12" t="s">
        <v>59</v>
      </c>
      <c r="I30" s="12" t="s">
        <v>60</v>
      </c>
    </row>
    <row r="31" spans="1:9" ht="50.25" customHeight="1" x14ac:dyDescent="0.25">
      <c r="A31" s="1" t="s">
        <v>54</v>
      </c>
    </row>
  </sheetData>
  <sheetProtection selectLockedCells="1" selectUnlockedCells="1"/>
  <mergeCells count="19">
    <mergeCell ref="A16:A18"/>
    <mergeCell ref="A19:A21"/>
    <mergeCell ref="A23:A25"/>
    <mergeCell ref="G23:G25"/>
    <mergeCell ref="F23:F25"/>
    <mergeCell ref="F19:F21"/>
    <mergeCell ref="F16:F18"/>
    <mergeCell ref="G16:G18"/>
    <mergeCell ref="G19:G21"/>
    <mergeCell ref="B24:B25"/>
    <mergeCell ref="E24:E25"/>
    <mergeCell ref="D24:D25"/>
    <mergeCell ref="C24:C25"/>
    <mergeCell ref="I2:I5"/>
    <mergeCell ref="I6:I15"/>
    <mergeCell ref="I16:I29"/>
    <mergeCell ref="H2:H5"/>
    <mergeCell ref="H6:H15"/>
    <mergeCell ref="H16:H2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Cargnin</dc:creator>
  <cp:lastModifiedBy>MD</cp:lastModifiedBy>
  <dcterms:created xsi:type="dcterms:W3CDTF">2021-08-16T19:46:40Z</dcterms:created>
  <dcterms:modified xsi:type="dcterms:W3CDTF">2022-08-04T02:30:47Z</dcterms:modified>
</cp:coreProperties>
</file>