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alores de Referência" sheetId="1" r:id="rId4"/>
    <sheet state="visible" name="Bancas" sheetId="2" r:id="rId5"/>
    <sheet state="visible" name="Eventos Int. - Docentes" sheetId="3" r:id="rId6"/>
    <sheet state="visible" name="Eventos Nac. - Docentes" sheetId="4" r:id="rId7"/>
    <sheet state="visible" name="Eventos Online - Discentes" sheetId="5" r:id="rId8"/>
    <sheet state="visible" name="Eventos Int. - Discentes" sheetId="6" r:id="rId9"/>
    <sheet state="visible" name="Eventos Nac. - Discentes" sheetId="7" r:id="rId10"/>
    <sheet state="visible" name="Taxa PT - Docentes" sheetId="8" r:id="rId11"/>
    <sheet state="visible" name="Taxa PT - Discentes" sheetId="9" r:id="rId12"/>
    <sheet state="visible" name="Auxílios Financeiros Individuai" sheetId="10" r:id="rId13"/>
  </sheets>
  <definedNames>
    <definedName hidden="1" localSheetId="1" name="_xlnm._FilterDatabase">Bancas!$A$2:$N$21</definedName>
    <definedName hidden="1" localSheetId="2" name="_xlnm._FilterDatabase">'Eventos Int. - Docentes'!$A$2:$P$26</definedName>
    <definedName hidden="1" localSheetId="3" name="_xlnm._FilterDatabase">'Eventos Nac. - Docentes'!$A$2:$P$67</definedName>
    <definedName hidden="1" localSheetId="4" name="_xlnm._FilterDatabase">'Eventos Online - Discentes'!$A$2:$I$19</definedName>
    <definedName hidden="1" localSheetId="5" name="_xlnm._FilterDatabase">'Eventos Int. - Discentes'!$A$2:$E$36</definedName>
    <definedName hidden="1" localSheetId="6" name="_xlnm._FilterDatabase">'Eventos Nac. - Discentes'!$A$2:$N$130</definedName>
    <definedName hidden="1" localSheetId="7" name="_xlnm._FilterDatabase">'Taxa PT - Docentes'!$A$2:$I$12</definedName>
    <definedName hidden="1" localSheetId="8" name="_xlnm._FilterDatabase">'Taxa PT - Discentes'!$A$2:$H$8</definedName>
  </definedNames>
  <calcPr/>
</workbook>
</file>

<file path=xl/sharedStrings.xml><?xml version="1.0" encoding="utf-8"?>
<sst xmlns="http://schemas.openxmlformats.org/spreadsheetml/2006/main" count="1904" uniqueCount="396">
  <si>
    <t>Diárias Nacionais</t>
  </si>
  <si>
    <t>Brasília/Manaus/Rio de Janeiro/São Paulo (A)</t>
  </si>
  <si>
    <t>Outras capitais (B)</t>
  </si>
  <si>
    <t>Demais deslocamentos (C)</t>
  </si>
  <si>
    <t>VALORES PARCIAIS</t>
  </si>
  <si>
    <t>Geral</t>
  </si>
  <si>
    <t>D</t>
  </si>
  <si>
    <t>PA</t>
  </si>
  <si>
    <t>PR</t>
  </si>
  <si>
    <t>AF</t>
  </si>
  <si>
    <t>TI</t>
  </si>
  <si>
    <t>Total</t>
  </si>
  <si>
    <t>Diárias Internacionais</t>
  </si>
  <si>
    <t>Cotação do Dolár</t>
  </si>
  <si>
    <t>Eventos Internacionais - Docentes</t>
  </si>
  <si>
    <t>Grupo A</t>
  </si>
  <si>
    <t>Grupo B</t>
  </si>
  <si>
    <t>Grupo C</t>
  </si>
  <si>
    <t>Grupo D</t>
  </si>
  <si>
    <t>Eventos Nacionais - Docentes</t>
  </si>
  <si>
    <t>Eventos Internacionais - Discentes</t>
  </si>
  <si>
    <t>-</t>
  </si>
  <si>
    <t>Eventos Nacionais - Discentes</t>
  </si>
  <si>
    <t>Taxa de Publicação - Docentes</t>
  </si>
  <si>
    <t>Taxa de Publicação - Discentes</t>
  </si>
  <si>
    <t>Bancas</t>
  </si>
  <si>
    <t>Auxílios Financeiros Individuais</t>
  </si>
  <si>
    <t>Primeira Rodada - Prioridade 1</t>
  </si>
  <si>
    <t>Primeira Rodada - Prioridade 2</t>
  </si>
  <si>
    <t>PREVISÃO DE RECURSOS - BANCAS</t>
  </si>
  <si>
    <t>Orientador</t>
  </si>
  <si>
    <t>LP</t>
  </si>
  <si>
    <t>Acadêmico</t>
  </si>
  <si>
    <t>M/D</t>
  </si>
  <si>
    <t>Data</t>
  </si>
  <si>
    <t>Convidado</t>
  </si>
  <si>
    <t>Recursos</t>
  </si>
  <si>
    <t>Local de Origem</t>
  </si>
  <si>
    <t>Ida</t>
  </si>
  <si>
    <t>Volta</t>
  </si>
  <si>
    <t>Márcia Lise Lunardi-Lazzarin</t>
  </si>
  <si>
    <t>LP3</t>
  </si>
  <si>
    <t>Hélio de Deus da Natividade</t>
  </si>
  <si>
    <t>M</t>
  </si>
  <si>
    <t>Madalena Klein</t>
  </si>
  <si>
    <t>PR/AF</t>
  </si>
  <si>
    <t>Pelotas - RS</t>
  </si>
  <si>
    <t>Subtotais</t>
  </si>
  <si>
    <t>PREVISÃO DE RECURSOS - EVENTOS INTERNACIONAIS - DOCENTES</t>
  </si>
  <si>
    <t>P</t>
  </si>
  <si>
    <t>Docente</t>
  </si>
  <si>
    <t>Evento</t>
  </si>
  <si>
    <t>Local</t>
  </si>
  <si>
    <t>Grupo</t>
  </si>
  <si>
    <t>nº diár.</t>
  </si>
  <si>
    <t>Lutiere Dalla Valle</t>
  </si>
  <si>
    <t>LP4</t>
  </si>
  <si>
    <t>8th International Conference on Artistic Research and Arts-Based Research</t>
  </si>
  <si>
    <t>Girona - Espanha</t>
  </si>
  <si>
    <t>D/PA/PR/TI</t>
  </si>
  <si>
    <t>20/11 a 22/11</t>
  </si>
  <si>
    <t>6</t>
  </si>
  <si>
    <t>Rosane Carneiro Sarturi</t>
  </si>
  <si>
    <t>LP2</t>
  </si>
  <si>
    <t>CIDU 2024 - XIII Congresso Ibero-americano de Docência Universitária</t>
  </si>
  <si>
    <t>Lisboa - Portugal</t>
  </si>
  <si>
    <t>10/07 a 12/07</t>
  </si>
  <si>
    <t>4</t>
  </si>
  <si>
    <t>III Congresso Internacional de Ciências Sociais e Humanas: Brasil 1824-2024: entre centralismo e descentralização</t>
  </si>
  <si>
    <t>Salamanca - Espanha</t>
  </si>
  <si>
    <t>26/06 a 28/06</t>
  </si>
  <si>
    <t>Liliana Soares Ferreira</t>
  </si>
  <si>
    <t>EDUTEC 24 XXVII Congreso Internacional sobre tecnología educativa</t>
  </si>
  <si>
    <t>Sevilla - Espanha</t>
  </si>
  <si>
    <t>Nara Vieira Ramos</t>
  </si>
  <si>
    <t>Encontro Latino Americano: Territórios como Diálogos de Saberes</t>
  </si>
  <si>
    <t>Maldonado - Uruguai</t>
  </si>
  <si>
    <t>B</t>
  </si>
  <si>
    <t>07/11 a 09/11</t>
  </si>
  <si>
    <t>III Congreso Internacional de Ciencias Humanas — Escuela de Humanidades, Universidad Nacional de San Martín</t>
  </si>
  <si>
    <t>San Martín - Argentina</t>
  </si>
  <si>
    <t>06/11 a 08/11</t>
  </si>
  <si>
    <t>Marilene Gabriel Dalla Corte</t>
  </si>
  <si>
    <t>Elisiane Machado Lunardi</t>
  </si>
  <si>
    <t>Elena Maria Mallmann</t>
  </si>
  <si>
    <t>XI Congreso Internacional de Ciudades Creativas</t>
  </si>
  <si>
    <t>Segovia - Espanha</t>
  </si>
  <si>
    <t>12/12 a 13/12</t>
  </si>
  <si>
    <t>Elisete Medianeira Tomazetti</t>
  </si>
  <si>
    <t>XORNADAS INTERNACIONAIS DE DIDÁCTICA DA FILOSOFÍA</t>
  </si>
  <si>
    <t>Santiago de Compostela - Espanha</t>
  </si>
  <si>
    <t>13/11 a 15/11</t>
  </si>
  <si>
    <t>Doris Pires Vargas Bolzan</t>
  </si>
  <si>
    <t>LP1</t>
  </si>
  <si>
    <t>LASA 2024</t>
  </si>
  <si>
    <t>Bogotá - Colômbia</t>
  </si>
  <si>
    <t>D/TI</t>
  </si>
  <si>
    <t>12/06 a 15/06</t>
  </si>
  <si>
    <t>Caso ganhe a TI, não receberá as diárias</t>
  </si>
  <si>
    <t>Valdo Hermes de Lima Barcelos</t>
  </si>
  <si>
    <t>VI Congreso Ciencias, Tecnologías y Culturas: Calidad de Vida</t>
  </si>
  <si>
    <t>Santiago - Chile</t>
  </si>
  <si>
    <t>A</t>
  </si>
  <si>
    <t>24/07 a 27/07</t>
  </si>
  <si>
    <t>Ana Carla Hollweg Powaczuk</t>
  </si>
  <si>
    <t>Valeska Maria Fortes de Oliveira</t>
  </si>
  <si>
    <t>Leandra Bôer Possa</t>
  </si>
  <si>
    <t>V Congreso Internacional de Ética, Ciencia y Educación</t>
  </si>
  <si>
    <t>Medellín - Colômbia</t>
  </si>
  <si>
    <t>25/09 a 27/09</t>
  </si>
  <si>
    <t>PREVISÃO DE RECURSOS - EVENTOS NACIONAIS - DOCENTES</t>
  </si>
  <si>
    <t>Cadidja Coutinho</t>
  </si>
  <si>
    <t xml:space="preserve"> XXII ENDIPE - Encontro Nacional de Didática e Práticas de Ensino</t>
  </si>
  <si>
    <t>João Pessoa - PB</t>
  </si>
  <si>
    <t>D/PA/TI</t>
  </si>
  <si>
    <t>03/11 a 07/11</t>
  </si>
  <si>
    <t>Phillip Vilanova Ilha</t>
  </si>
  <si>
    <t>Encontro Regional ANPEd Sul 2024</t>
  </si>
  <si>
    <t>São Leopoldo - RS</t>
  </si>
  <si>
    <t>C</t>
  </si>
  <si>
    <t>20/10 a 24/10</t>
  </si>
  <si>
    <t>Maria Eliza Rosa Gama</t>
  </si>
  <si>
    <t>D/PR/PA/TI</t>
  </si>
  <si>
    <t>Anemari Roesler Luersen Vieira Lopes</t>
  </si>
  <si>
    <t>D/PR/TI</t>
  </si>
  <si>
    <t>XV Encontro Gaúcho de Educação Matemática</t>
  </si>
  <si>
    <t>Bagé - RS</t>
  </si>
  <si>
    <t>17/09 a 19/09</t>
  </si>
  <si>
    <t>Luciana Bagolin Zambon</t>
  </si>
  <si>
    <t>XX EPEF - Encontro de Pesquisa em Ensino de Física</t>
  </si>
  <si>
    <t>Recife - PE</t>
  </si>
  <si>
    <t>19/08 a 23/08</t>
  </si>
  <si>
    <t>Paula Trindade da Silva Selbach</t>
  </si>
  <si>
    <t>Graziela Escandiel de Lima</t>
  </si>
  <si>
    <t>Adriana Moreira da Rocha Veiga</t>
  </si>
  <si>
    <t>Tânia Micheline Miorando</t>
  </si>
  <si>
    <t>Movimentos Docentes</t>
  </si>
  <si>
    <t>Diadema - SP</t>
  </si>
  <si>
    <t>15/10 a 18/10</t>
  </si>
  <si>
    <t>Fabiane Adela Tonetto Costas</t>
  </si>
  <si>
    <t>CONLUBRA - Congresso Luso-Brasileiro - TEA e Educação Inclusiva</t>
  </si>
  <si>
    <t>D/PR</t>
  </si>
  <si>
    <t>21/08 a 23/08</t>
  </si>
  <si>
    <t>Andréa Forgiarini Cecchin</t>
  </si>
  <si>
    <t>Seminário de Pedagogia da Região Sul</t>
  </si>
  <si>
    <t>Foz do Iguaçu - PR</t>
  </si>
  <si>
    <t>28/08 a 30/08</t>
  </si>
  <si>
    <t>Andréia Jaqueline Devalle Rech</t>
  </si>
  <si>
    <t>Fabiane Romano de Souza Bridi</t>
  </si>
  <si>
    <t>Tatiane Negrini</t>
  </si>
  <si>
    <t>Mariglei Severo Maraschin</t>
  </si>
  <si>
    <t>Joacir Marques da Costa</t>
  </si>
  <si>
    <t>Marilda Oliveira de Oliveira</t>
  </si>
  <si>
    <t>III Simpósio Internacional Formação Docente com e em Artes/Culturas</t>
  </si>
  <si>
    <t>Porto Alegre - RS</t>
  </si>
  <si>
    <t>18/09 a 21/09</t>
  </si>
  <si>
    <t>SIPAVC - Seminário Internacional de Investigação em Arte e Cultura Visual</t>
  </si>
  <si>
    <t>Goiânia - GO</t>
  </si>
  <si>
    <t>Sueli Salva</t>
  </si>
  <si>
    <t>Encontro Regional do MIEIB</t>
  </si>
  <si>
    <t>Florianópolis - SC</t>
  </si>
  <si>
    <t>16/05 a 17/05</t>
  </si>
  <si>
    <t>IX ENEBIO – Encontro Nacional de Ensino de Biologia</t>
  </si>
  <si>
    <t>Belo Horizonte - MG</t>
  </si>
  <si>
    <t>22/10 a 25/10</t>
  </si>
  <si>
    <t>Seminário Internacional Fazendo Gênero</t>
  </si>
  <si>
    <t>29/07 a 02/08</t>
  </si>
  <si>
    <t>SIPEM - Seminário Internacional de Pesquisa em Educação Matemática</t>
  </si>
  <si>
    <t>Natal - RN</t>
  </si>
  <si>
    <t>26/11 a 30/11</t>
  </si>
  <si>
    <t>XXV Fórum de Estudos: Leituras de Paulo Freire</t>
  </si>
  <si>
    <t>23/05 a 25/05</t>
  </si>
  <si>
    <t>XX Encontro Nacional ANPOF - Associação Nacional de Pós-Graduação em
Filosofia</t>
  </si>
  <si>
    <t>30/09 a 04/10</t>
  </si>
  <si>
    <t>Eliana da Costa Pereira de Menezes</t>
  </si>
  <si>
    <t>X CIPA - Congresso Internacional de Pesquisa (Auto)Biográfica</t>
  </si>
  <si>
    <t>Salvador - BA</t>
  </si>
  <si>
    <t>20/05 a 23/05</t>
  </si>
  <si>
    <t>Jorge Luiz da Cunha</t>
  </si>
  <si>
    <t xml:space="preserve"> IX Seminário Conexões: Deleuze e Linhas e Cosmos e Educação e...</t>
  </si>
  <si>
    <t>Campinas - SP</t>
  </si>
  <si>
    <t>27/05 a 29/05</t>
  </si>
  <si>
    <t>Mário Reinaldo Vásquez Astudillo</t>
  </si>
  <si>
    <t>CIET: Congresso Internacional de Educação e Tecnologias e de Educação a Distância</t>
  </si>
  <si>
    <t>São Carlos - SP</t>
  </si>
  <si>
    <t>10/07 a 14/07</t>
  </si>
  <si>
    <t>XV Jornada Latino-Americana de Estudos Sociais da Ciência e Tecnologia</t>
  </si>
  <si>
    <t>23/07 a 26/07</t>
  </si>
  <si>
    <t>IV Simpósio de Pesquisa em Juventude no Brasil</t>
  </si>
  <si>
    <t>Sorocaba - SP</t>
  </si>
  <si>
    <t>09/05 a 11/05</t>
  </si>
  <si>
    <t>PREVISÃO DE RECURSOS - EVENTOS ONLINE - DISCENTES</t>
  </si>
  <si>
    <t>Data Sol.</t>
  </si>
  <si>
    <t>Curso</t>
  </si>
  <si>
    <t>Discente</t>
  </si>
  <si>
    <t>Estefani Baptistella</t>
  </si>
  <si>
    <t>XIV FIPED - Fórum Internacional de Pedagogia</t>
  </si>
  <si>
    <t>Crato - CE</t>
  </si>
  <si>
    <t>15/05 a 18/05</t>
  </si>
  <si>
    <t>Michele Puntel</t>
  </si>
  <si>
    <t>X CONEDU - Congresso Nacional de Educação</t>
  </si>
  <si>
    <t>Fortaleza - CE</t>
  </si>
  <si>
    <t>19/09 a 21/09</t>
  </si>
  <si>
    <t>Rebeca Sasso Laureano</t>
  </si>
  <si>
    <t>Andriele dos Santos Zwetsch</t>
  </si>
  <si>
    <t>Benjamim Marins Costa</t>
  </si>
  <si>
    <t>20/11 a 22/11/2024</t>
  </si>
  <si>
    <t>Giana Weber de Oliveira</t>
  </si>
  <si>
    <t>II Jornada Binacional de Docentes de Educación Superior del Río Uruguay</t>
  </si>
  <si>
    <t>Concepción del Uruguay- Argentina</t>
  </si>
  <si>
    <t>07/11 a 08/11/2024</t>
  </si>
  <si>
    <t>Jonathan Dalla Vechia Bugs</t>
  </si>
  <si>
    <t>Andreia Moro Chiapinoto</t>
  </si>
  <si>
    <t>PD</t>
  </si>
  <si>
    <t>Viviane Martins Vital Ferraz</t>
  </si>
  <si>
    <t>10/07 a 12/07/2024</t>
  </si>
  <si>
    <t>Porto ICRE’24 - 4th Porto International Conference on Research in Education</t>
  </si>
  <si>
    <t>Porto - Portugal</t>
  </si>
  <si>
    <t>17/07 a 19/07</t>
  </si>
  <si>
    <t>Ronnie Anderson Gauna Ferraz</t>
  </si>
  <si>
    <t>Juliana Vaz Paiva</t>
  </si>
  <si>
    <t>Silvane Brand Fabrizio</t>
  </si>
  <si>
    <t>10/07 a 12/072024</t>
  </si>
  <si>
    <t>Carla da Luz Zinn</t>
  </si>
  <si>
    <t>Doutorado</t>
  </si>
  <si>
    <t>26/06 a 28/06/2024</t>
  </si>
  <si>
    <t>CILME 2024 - V Congresso Internacional sobre Liderança e Melhoria da Educação</t>
  </si>
  <si>
    <t>Simposio Doctorado Educación 2024</t>
  </si>
  <si>
    <t>15/05 a 16/05/2024</t>
  </si>
  <si>
    <t>Luiza da Silva Braido</t>
  </si>
  <si>
    <t>Rejane Zanini</t>
  </si>
  <si>
    <t xml:space="preserve">Entre Rios -Argentina </t>
  </si>
  <si>
    <t>08/11 a 09/11/2024</t>
  </si>
  <si>
    <t>Denise Ferreira da Rosa</t>
  </si>
  <si>
    <t>31a Jornadas de Jóvenes Investigadores de la
Asociación de Universidades Grupo Montevideo</t>
  </si>
  <si>
    <t>Montevidéu - Uruguai</t>
  </si>
  <si>
    <t>06/11  08/11/2024</t>
  </si>
  <si>
    <t>Mestrado</t>
  </si>
  <si>
    <t>Tarciano Ortolan de Barcelos</t>
  </si>
  <si>
    <t>25/09 a 27/09/2024</t>
  </si>
  <si>
    <t>25/09 a 27/092024</t>
  </si>
  <si>
    <t>06/11 a 08/11/2024</t>
  </si>
  <si>
    <t>10ma Conferencia Internacional de Psicología Comunitaria y el Encuentro de Experiencias Socio comunitarias en Extensión Universitaria</t>
  </si>
  <si>
    <t>10/09 a 13/09/2024</t>
  </si>
  <si>
    <t>PREVISÃO DE RECURSOS - EVENTOS NACIONAIS - DISCENTES</t>
  </si>
  <si>
    <t>nº diar.</t>
  </si>
  <si>
    <t>Alcir Luciany Lopes Martins</t>
  </si>
  <si>
    <t>5</t>
  </si>
  <si>
    <t>Idamara Carvalho Siqueira</t>
  </si>
  <si>
    <t>Andressa de Senne Cargnin</t>
  </si>
  <si>
    <t>Bibiana Passinato Piovesan</t>
  </si>
  <si>
    <t>Samara Celestino dos Santos</t>
  </si>
  <si>
    <t>Jordana Rex Braun</t>
  </si>
  <si>
    <t>Alana da Cruz Bueno</t>
  </si>
  <si>
    <t>Guilherme Baumann Achterberg</t>
  </si>
  <si>
    <t>Andréia Aurélio da Silva</t>
  </si>
  <si>
    <t>Jaqueline de Souza Liberalesso</t>
  </si>
  <si>
    <t>Marisa Munaretto Amaral</t>
  </si>
  <si>
    <t>Ana Sara Castaman</t>
  </si>
  <si>
    <t>Caroline Leonhardt Romanowski</t>
  </si>
  <si>
    <t>Daniela Camila Froehlich</t>
  </si>
  <si>
    <t>3</t>
  </si>
  <si>
    <t>Izabel Espindola Barbosa</t>
  </si>
  <si>
    <t>I CINALC e V Colóquio Raça e Interseccionalidades</t>
  </si>
  <si>
    <t>Rio de Janeiro - RJ</t>
  </si>
  <si>
    <t>25/06 a 28/06</t>
  </si>
  <si>
    <t>Eduarda Rodrigues Roubuste</t>
  </si>
  <si>
    <t>Andrei Rodrigues Lopes</t>
  </si>
  <si>
    <t>01/12 a 05/12</t>
  </si>
  <si>
    <t>4,5</t>
  </si>
  <si>
    <t>Carla Coradini</t>
  </si>
  <si>
    <t>PR/TI</t>
  </si>
  <si>
    <t xml:space="preserve">XVI JORNADA ACADÊMICA DO MESTRADO E
DOUTORADO EM EDUCAÇÃO </t>
  </si>
  <si>
    <t>Mirian Vargas de Alvarenga</t>
  </si>
  <si>
    <t>XXIII Encontro Nacional de Educação (ENACED)</t>
  </si>
  <si>
    <t>Ijuí-RS</t>
  </si>
  <si>
    <t>30/08 a 02/09</t>
  </si>
  <si>
    <t>Luisa Palma Menezes</t>
  </si>
  <si>
    <t>Carlos Edimilson Avila de Lima</t>
  </si>
  <si>
    <t>Rafael Lesses da Silva</t>
  </si>
  <si>
    <t>Sirlete Maria Bitencurt Frigheto</t>
  </si>
  <si>
    <t>0</t>
  </si>
  <si>
    <t>Ana Emília da Rosa Kessler</t>
  </si>
  <si>
    <t>Marcela Bautista Nuñez</t>
  </si>
  <si>
    <t>Maria de Lourdes Severo Regio</t>
  </si>
  <si>
    <t>Taís Regina Hansen</t>
  </si>
  <si>
    <t>Marciene da Silva Vieira</t>
  </si>
  <si>
    <t>Leonardo dos Santos Silva</t>
  </si>
  <si>
    <t>Lucas de Bárbara Wendt</t>
  </si>
  <si>
    <t>26/11 a 29/11</t>
  </si>
  <si>
    <t xml:space="preserve">Marcia Silveira Cassol </t>
  </si>
  <si>
    <t>Igor Carvalho da Rosa</t>
  </si>
  <si>
    <t>Katiuscia da Costa Espinosa</t>
  </si>
  <si>
    <t>Giselda Mesch Ferreira da Silva</t>
  </si>
  <si>
    <t>VII Encontro Nacional da EJA-EPT (PROEJA) da Rede Federal</t>
  </si>
  <si>
    <t>25/11 a 28/11</t>
  </si>
  <si>
    <t>Shirley Bernardes Winter</t>
  </si>
  <si>
    <t>Lidiane Bittencourt Barroso</t>
  </si>
  <si>
    <t>Louise Lobler</t>
  </si>
  <si>
    <t xml:space="preserve">Silvane Brand </t>
  </si>
  <si>
    <t xml:space="preserve">Carla Zinn </t>
  </si>
  <si>
    <t>Ânthony Scapin Eichner</t>
  </si>
  <si>
    <t>XII ENCONTRO DA REDESTRADO BRASIL</t>
  </si>
  <si>
    <t>12/11 a 14/11</t>
  </si>
  <si>
    <t>Januza Fontes Vasconcelos</t>
  </si>
  <si>
    <t>XXIII CONGRESSO INTERNACIONAL DAS JORNADAS DE EDUCAÇÃO HISTÓRICA</t>
  </si>
  <si>
    <t>Goias-</t>
  </si>
  <si>
    <t>25/09 a 07/09</t>
  </si>
  <si>
    <t>Thays de Lima Seiffert</t>
  </si>
  <si>
    <t>Willian Xavier Lopes</t>
  </si>
  <si>
    <t>Vitória Albert Sauzem</t>
  </si>
  <si>
    <t>Paula Karine Dolovitsch Lambrecht</t>
  </si>
  <si>
    <t>Rafael Agatti Durante</t>
  </si>
  <si>
    <t>Tarciano Ortolan de Barcelos (tem + evento)</t>
  </si>
  <si>
    <t>XXIII Simpósio Brasileiro de Jogos e Entretenimento Digital</t>
  </si>
  <si>
    <t>Manaus - AM</t>
  </si>
  <si>
    <t>30/09 a 03/10</t>
  </si>
  <si>
    <t>16o Congresso Internacional da Rede Unida</t>
  </si>
  <si>
    <t>31/07 a 03/08</t>
  </si>
  <si>
    <t>IX Seminário Internacional de Pesquisa em Educação Matemática – SIPEM</t>
  </si>
  <si>
    <t>Natal/RN</t>
  </si>
  <si>
    <t>Benjamin Marins Costa</t>
  </si>
  <si>
    <t>33º Encontro Nacional da ANPAP - VIDAS</t>
  </si>
  <si>
    <t>João Pessoa/PB</t>
  </si>
  <si>
    <t>23/09 a 27/09</t>
  </si>
  <si>
    <t>Ketlin Elis Perske</t>
  </si>
  <si>
    <t>III Congresso Internacional de Ciências Humanas</t>
  </si>
  <si>
    <t xml:space="preserve">Silvia da Siqueira </t>
  </si>
  <si>
    <t>Rakeli Silva da Costa</t>
  </si>
  <si>
    <t>III Congreso Internacional de Ciencias Humanas</t>
  </si>
  <si>
    <t>Djenifer Nascimento</t>
  </si>
  <si>
    <t>VIII Anda - 8 Encontro da associação nacional
de pesquisadores em Dança</t>
  </si>
  <si>
    <t>05/11 a  09/11</t>
  </si>
  <si>
    <t>Jaqueline Goldschmidt Maciel</t>
  </si>
  <si>
    <t>10/04//2024</t>
  </si>
  <si>
    <t>V Seminário Internacional de Ensino da Arte:</t>
  </si>
  <si>
    <t xml:space="preserve">03/06 a 06/06 </t>
  </si>
  <si>
    <t>CINEOP - 19ª Mostra de Cinema de Ouro Preto</t>
  </si>
  <si>
    <t>Ouro Preto - MG</t>
  </si>
  <si>
    <t>19/06 a 24/06</t>
  </si>
  <si>
    <t>Silvania Regina Pellenz Irgang</t>
  </si>
  <si>
    <t>Elcí da Silva Tonetto</t>
  </si>
  <si>
    <t>Cláudia Simone Oliveira do Nascimento</t>
  </si>
  <si>
    <t>Caroline Fabiane Candeloni</t>
  </si>
  <si>
    <t xml:space="preserve">V SGPFPB - Simpósio de Grupos de Pesquisa sobre Formação de Professores do Brasil </t>
  </si>
  <si>
    <t>15/05 a 17/05</t>
  </si>
  <si>
    <t>V Seminário Internacional de Ensino de Arte: Territórios, Deslocamentos e Práticas Insurgentes</t>
  </si>
  <si>
    <t>03/06 a 05/06</t>
  </si>
  <si>
    <t>Roberto Silva da Silva</t>
  </si>
  <si>
    <t>ESUD CIESUD SIGATEC 2024</t>
  </si>
  <si>
    <t>Santa Maria - RS</t>
  </si>
  <si>
    <t>14/10 a 18/10</t>
  </si>
  <si>
    <t>Adauton Ezequiel Muller</t>
  </si>
  <si>
    <t>Dulce Morschbacher</t>
  </si>
  <si>
    <t>33º Encontro Nacional da ANPAP</t>
  </si>
  <si>
    <t>Bagé/RS</t>
  </si>
  <si>
    <t>Léo Costa Gonçalves</t>
  </si>
  <si>
    <t>V Seminário Internacional de Ensino da Arte</t>
  </si>
  <si>
    <t>Pelotas/RS</t>
  </si>
  <si>
    <t xml:space="preserve">25/11 a 27/11 </t>
  </si>
  <si>
    <t>XXII ENEQ - Encontro Nacional de Ensino de Química</t>
  </si>
  <si>
    <t>Belém - PA</t>
  </si>
  <si>
    <t>09/09 a 12/09</t>
  </si>
  <si>
    <t>V Seminário Internacional CAFTe | XV EIFORPECS</t>
  </si>
  <si>
    <t>03/09 a 05/09</t>
  </si>
  <si>
    <t>Karen Luciélen Pereira Rodrigues</t>
  </si>
  <si>
    <t>XIII COPENE – Congresso Brasileiro de Pesquisadores/as Negros/as</t>
  </si>
  <si>
    <t>09/09 a 13/09</t>
  </si>
  <si>
    <t>Anapaula Pastorio</t>
  </si>
  <si>
    <t>Caroline Foggiato Ferreira</t>
  </si>
  <si>
    <t>Thais Pulgatti Trindade</t>
  </si>
  <si>
    <t>Oluwatimilehin Emmanuel Fabeku</t>
  </si>
  <si>
    <t>XVII Encontro Estadual de História</t>
  </si>
  <si>
    <t>Rio Grande - RS</t>
  </si>
  <si>
    <t>29/07 a 01/08</t>
  </si>
  <si>
    <t>Ana Paula Rodrigues Machado</t>
  </si>
  <si>
    <t>PREVISÃO DE RECURSOS - TAXA DE PUBLICAÇÃO/TRADUÇÃO - DOCENTES</t>
  </si>
  <si>
    <t>Revista</t>
  </si>
  <si>
    <t>Local/Link</t>
  </si>
  <si>
    <t>Data de submissão</t>
  </si>
  <si>
    <t>Recurso</t>
  </si>
  <si>
    <t>Previsão de Publicação</t>
  </si>
  <si>
    <t>Valor fornecido</t>
  </si>
  <si>
    <t>Revista Ibero-Americana de Estudos em Educação</t>
  </si>
  <si>
    <t>Taxa de Tradução</t>
  </si>
  <si>
    <t>Ainda sem previsão</t>
  </si>
  <si>
    <t>Revista de Estudos Interdisciplinares</t>
  </si>
  <si>
    <t>https://revistas.ceeinter.com.br/index.php/revistadeestudosinterdisciplinar/index</t>
  </si>
  <si>
    <t>TP</t>
  </si>
  <si>
    <t>PREVISÃO DE RECURSOS - AUXÍLIOS FINANCEIROS</t>
  </si>
  <si>
    <t>Interessado</t>
  </si>
  <si>
    <t>Finalidade</t>
  </si>
  <si>
    <t>Valor</t>
  </si>
  <si>
    <t>Julinho da Silvia</t>
  </si>
  <si>
    <t>Coleta de Dados</t>
  </si>
  <si>
    <t>Januário Insiguê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</si>
</sst>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1">
    <numFmt numFmtId="164" formatCode="[$R$ -416]#,##0.00"/>
    <numFmt numFmtId="165" formatCode="[$$]#,##0.00"/>
    <numFmt numFmtId="166" formatCode="dd/MM/yyyy"/>
    <numFmt numFmtId="167" formatCode="dd/mm/yyyy"/>
    <numFmt numFmtId="168" formatCode="dd/mm"/>
    <numFmt numFmtId="169" formatCode="mmmm/d"/>
    <numFmt numFmtId="170" formatCode="mmm yyyy"/>
    <numFmt numFmtId="171" formatCode="dd&quot;/&quot;mm"/>
    <numFmt numFmtId="172" formatCode="d/m"/>
    <numFmt numFmtId="173" formatCode="mmm/yyyy"/>
    <numFmt numFmtId="174" formatCode="dd/mm/yy"/>
  </numFmts>
  <fonts count="18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/>
    <font>
      <color rgb="FF000000"/>
      <name val="Arial"/>
    </font>
    <font>
      <color theme="1"/>
      <name val="Arial"/>
    </font>
    <font>
      <sz val="9.0"/>
      <color rgb="FF000000"/>
      <name val="&quot;Google Sans Mono&quot;"/>
    </font>
    <font>
      <color rgb="FF000000"/>
      <name val="-apple-system"/>
    </font>
    <font>
      <color rgb="FF000000"/>
      <name val="Arial"/>
      <scheme val="minor"/>
    </font>
    <font>
      <b/>
      <sz val="10.0"/>
      <color theme="1"/>
      <name val="Arial"/>
      <scheme val="minor"/>
    </font>
    <font>
      <sz val="9.0"/>
      <color rgb="FF000000"/>
      <name val="Arial"/>
      <scheme val="minor"/>
    </font>
    <font>
      <sz val="9.0"/>
      <color theme="1"/>
      <name val="Arial"/>
      <scheme val="minor"/>
    </font>
    <font>
      <sz val="12.0"/>
      <color theme="1"/>
      <name val="Arial"/>
    </font>
    <font>
      <sz val="10.0"/>
      <color theme="1"/>
      <name val="Arial"/>
      <scheme val="minor"/>
    </font>
    <font>
      <color theme="1"/>
      <name val="Roboto"/>
    </font>
    <font>
      <color theme="1"/>
      <name val="&quot;Liberation Serif&quot;"/>
    </font>
    <font>
      <color rgb="FF1D2228"/>
      <name val="Arial"/>
    </font>
    <font>
      <u/>
      <color rgb="FF0000FF"/>
    </font>
  </fonts>
  <fills count="21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D5A6BD"/>
        <bgColor rgb="FFD5A6BD"/>
      </patternFill>
    </fill>
    <fill>
      <patternFill patternType="solid">
        <fgColor rgb="FFEAD1DC"/>
        <bgColor rgb="FFEAD1DC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  <fill>
      <patternFill patternType="solid">
        <fgColor rgb="FFB4A7D6"/>
        <bgColor rgb="FFB4A7D6"/>
      </patternFill>
    </fill>
    <fill>
      <patternFill patternType="solid">
        <fgColor rgb="FF76A5AF"/>
        <bgColor rgb="FF76A5AF"/>
      </patternFill>
    </fill>
    <fill>
      <patternFill patternType="solid">
        <fgColor rgb="FFA2C4C9"/>
        <bgColor rgb="FFA2C4C9"/>
      </patternFill>
    </fill>
    <fill>
      <patternFill patternType="solid">
        <fgColor theme="0"/>
        <bgColor theme="0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FF0000"/>
        <bgColor rgb="FFFF0000"/>
      </patternFill>
    </fill>
    <fill>
      <patternFill patternType="solid">
        <fgColor rgb="FFFFE599"/>
        <bgColor rgb="FFFFE599"/>
      </patternFill>
    </fill>
    <fill>
      <patternFill patternType="solid">
        <fgColor rgb="FFDD7E6B"/>
        <bgColor rgb="FFDD7E6B"/>
      </patternFill>
    </fill>
    <fill>
      <patternFill patternType="solid">
        <fgColor rgb="FFE6B8AF"/>
        <bgColor rgb="FFE6B8A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1" fillId="2" fontId="2" numFmtId="0" xfId="0" applyAlignment="1" applyBorder="1" applyFill="1" applyFont="1">
      <alignment horizontal="center" readingOrder="0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1" numFmtId="0" xfId="0" applyAlignment="1" applyFont="1">
      <alignment horizontal="center"/>
    </xf>
    <xf borderId="0" fillId="0" fontId="1" numFmtId="164" xfId="0" applyFont="1" applyNumberFormat="1"/>
    <xf borderId="1" fillId="0" fontId="1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horizontal="center" readingOrder="0" shrinkToFit="0" vertical="center" wrapText="1"/>
    </xf>
    <xf borderId="1" fillId="3" fontId="2" numFmtId="0" xfId="0" applyAlignment="1" applyBorder="1" applyFill="1" applyFont="1">
      <alignment horizontal="center" readingOrder="0" vertical="center"/>
    </xf>
    <xf borderId="1" fillId="0" fontId="1" numFmtId="164" xfId="0" applyAlignment="1" applyBorder="1" applyFont="1" applyNumberFormat="1">
      <alignment horizontal="center" readingOrder="0" shrinkToFit="0" vertical="center" wrapText="1"/>
    </xf>
    <xf borderId="4" fillId="0" fontId="1" numFmtId="164" xfId="0" applyAlignment="1" applyBorder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center" readingOrder="0"/>
    </xf>
    <xf borderId="4" fillId="4" fontId="2" numFmtId="0" xfId="0" applyAlignment="1" applyBorder="1" applyFill="1" applyFont="1">
      <alignment horizontal="center" readingOrder="0"/>
    </xf>
    <xf borderId="4" fillId="4" fontId="2" numFmtId="164" xfId="0" applyAlignment="1" applyBorder="1" applyFont="1" applyNumberFormat="1">
      <alignment horizontal="center" readingOrder="0"/>
    </xf>
    <xf borderId="4" fillId="4" fontId="2" numFmtId="0" xfId="0" applyAlignment="1" applyBorder="1" applyFont="1">
      <alignment horizontal="center" readingOrder="0" shrinkToFit="0" vertical="center" wrapText="1"/>
    </xf>
    <xf borderId="4" fillId="2" fontId="2" numFmtId="0" xfId="0" applyAlignment="1" applyBorder="1" applyFont="1">
      <alignment horizontal="center" readingOrder="0" shrinkToFit="0" vertical="center" wrapText="1"/>
    </xf>
    <xf borderId="4" fillId="0" fontId="1" numFmtId="164" xfId="0" applyAlignment="1" applyBorder="1" applyFont="1" applyNumberFormat="1">
      <alignment horizontal="center" shrinkToFit="0" vertical="center" wrapText="1"/>
    </xf>
    <xf borderId="4" fillId="0" fontId="1" numFmtId="165" xfId="0" applyAlignment="1" applyBorder="1" applyFont="1" applyNumberFormat="1">
      <alignment horizontal="center" readingOrder="0" shrinkToFit="0" vertical="center" wrapText="1"/>
    </xf>
    <xf borderId="4" fillId="0" fontId="1" numFmtId="0" xfId="0" applyAlignment="1" applyBorder="1" applyFont="1">
      <alignment horizontal="center" readingOrder="0"/>
    </xf>
    <xf borderId="4" fillId="0" fontId="1" numFmtId="0" xfId="0" applyAlignment="1" applyBorder="1" applyFont="1">
      <alignment horizontal="center" shrinkToFit="0" vertical="center" wrapText="1"/>
    </xf>
    <xf borderId="4" fillId="4" fontId="2" numFmtId="164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1" numFmtId="164" xfId="0" applyAlignment="1" applyFont="1" applyNumberFormat="1">
      <alignment horizontal="center" readingOrder="0" shrinkToFit="0" vertical="center" wrapText="1"/>
    </xf>
    <xf borderId="0" fillId="5" fontId="2" numFmtId="0" xfId="0" applyAlignment="1" applyFill="1" applyFont="1">
      <alignment horizontal="center" readingOrder="0" vertical="center"/>
    </xf>
    <xf borderId="0" fillId="6" fontId="2" numFmtId="0" xfId="0" applyAlignment="1" applyFill="1" applyFont="1">
      <alignment horizontal="center" readingOrder="0" vertical="center"/>
    </xf>
    <xf borderId="0" fillId="6" fontId="2" numFmtId="164" xfId="0" applyAlignment="1" applyFont="1" applyNumberFormat="1">
      <alignment horizontal="center" readingOrder="0" vertical="center"/>
    </xf>
    <xf borderId="0" fillId="0" fontId="4" numFmtId="0" xfId="0" applyAlignment="1" applyFont="1">
      <alignment horizontal="center" readingOrder="0" shrinkToFit="0" vertical="center" wrapText="1"/>
    </xf>
    <xf borderId="0" fillId="0" fontId="4" numFmtId="166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center" vertical="center"/>
    </xf>
    <xf borderId="0" fillId="0" fontId="1" numFmtId="164" xfId="0" applyAlignment="1" applyFont="1" applyNumberFormat="1">
      <alignment horizontal="center" readingOrder="0" vertical="center"/>
    </xf>
    <xf borderId="0" fillId="0" fontId="1" numFmtId="164" xfId="0" applyAlignment="1" applyFont="1" applyNumberFormat="1">
      <alignment horizontal="center" vertical="center"/>
    </xf>
    <xf borderId="0" fillId="0" fontId="1" numFmtId="0" xfId="0" applyAlignment="1" applyFont="1">
      <alignment horizontal="center" readingOrder="0" vertical="center"/>
    </xf>
    <xf borderId="0" fillId="0" fontId="1" numFmtId="167" xfId="0" applyAlignment="1" applyFont="1" applyNumberFormat="1">
      <alignment horizontal="center" readingOrder="0" vertical="center"/>
    </xf>
    <xf borderId="0" fillId="0" fontId="4" numFmtId="0" xfId="0" applyAlignment="1" applyFont="1">
      <alignment horizontal="center" readingOrder="0" vertical="center"/>
    </xf>
    <xf borderId="0" fillId="0" fontId="1" numFmtId="168" xfId="0" applyAlignment="1" applyFont="1" applyNumberFormat="1">
      <alignment horizontal="center" readingOrder="0" vertical="center"/>
    </xf>
    <xf borderId="0" fillId="0" fontId="4" numFmtId="167" xfId="0" applyAlignment="1" applyFont="1" applyNumberFormat="1">
      <alignment horizontal="center" readingOrder="0" shrinkToFit="0" vertical="center" wrapText="1"/>
    </xf>
    <xf borderId="0" fillId="0" fontId="4" numFmtId="168" xfId="0" applyAlignment="1" applyFont="1" applyNumberFormat="1">
      <alignment horizontal="center" readingOrder="0" shrinkToFit="0" vertical="center" wrapText="1"/>
    </xf>
    <xf borderId="0" fillId="0" fontId="1" numFmtId="168" xfId="0" applyAlignment="1" applyFont="1" applyNumberFormat="1">
      <alignment horizontal="center" readingOrder="0" shrinkToFit="0" vertical="center" wrapText="1"/>
    </xf>
    <xf borderId="0" fillId="7" fontId="4" numFmtId="0" xfId="0" applyAlignment="1" applyFill="1" applyFont="1">
      <alignment horizontal="center" readingOrder="0" shrinkToFit="0" vertical="center" wrapText="1"/>
    </xf>
    <xf borderId="0" fillId="0" fontId="4" numFmtId="169" xfId="0" applyAlignment="1" applyFont="1" applyNumberFormat="1">
      <alignment horizontal="center" readingOrder="0" shrinkToFit="0" vertical="center" wrapText="1"/>
    </xf>
    <xf borderId="0" fillId="0" fontId="4" numFmtId="170" xfId="0" applyAlignment="1" applyFont="1" applyNumberFormat="1">
      <alignment horizontal="center" readingOrder="0" shrinkToFit="0" vertical="center" wrapText="1"/>
    </xf>
    <xf borderId="4" fillId="0" fontId="2" numFmtId="0" xfId="0" applyAlignment="1" applyBorder="1" applyFont="1">
      <alignment horizontal="center" readingOrder="0" vertical="center"/>
    </xf>
    <xf borderId="4" fillId="5" fontId="1" numFmtId="164" xfId="0" applyAlignment="1" applyBorder="1" applyFont="1" applyNumberFormat="1">
      <alignment horizontal="center" vertical="center"/>
    </xf>
    <xf borderId="4" fillId="0" fontId="2" numFmtId="164" xfId="0" applyAlignment="1" applyBorder="1" applyFont="1" applyNumberFormat="1">
      <alignment horizontal="center" readingOrder="0" vertical="center"/>
    </xf>
    <xf borderId="0" fillId="2" fontId="2" numFmtId="0" xfId="0" applyAlignment="1" applyFont="1">
      <alignment horizontal="center" readingOrder="0" shrinkToFit="0" vertical="center" wrapText="1"/>
    </xf>
    <xf borderId="0" fillId="8" fontId="2" numFmtId="0" xfId="0" applyAlignment="1" applyFill="1" applyFont="1">
      <alignment horizontal="center" readingOrder="0" shrinkToFit="0" vertical="center" wrapText="1"/>
    </xf>
    <xf borderId="0" fillId="8" fontId="2" numFmtId="171" xfId="0" applyAlignment="1" applyFont="1" applyNumberFormat="1">
      <alignment horizontal="center" readingOrder="0" shrinkToFit="0" vertical="center" wrapText="1"/>
    </xf>
    <xf borderId="0" fillId="8" fontId="2" numFmtId="49" xfId="0" applyAlignment="1" applyFont="1" applyNumberFormat="1">
      <alignment horizontal="center" readingOrder="0" shrinkToFit="0" vertical="center" wrapText="1"/>
    </xf>
    <xf borderId="0" fillId="8" fontId="2" numFmtId="164" xfId="0" applyAlignment="1" applyFont="1" applyNumberFormat="1">
      <alignment horizontal="center" readingOrder="0" shrinkToFit="0" vertical="center" wrapText="1"/>
    </xf>
    <xf borderId="0" fillId="9" fontId="1" numFmtId="0" xfId="0" applyAlignment="1" applyFill="1" applyFont="1">
      <alignment horizontal="center" readingOrder="0" shrinkToFit="0" vertical="center" wrapText="1"/>
    </xf>
    <xf borderId="0" fillId="0" fontId="5" numFmtId="171" xfId="0" applyAlignment="1" applyFont="1" applyNumberFormat="1">
      <alignment horizontal="center" readingOrder="0" shrinkToFit="0" vertical="center" wrapText="1"/>
    </xf>
    <xf borderId="0" fillId="7" fontId="5" numFmtId="49" xfId="0" applyAlignment="1" applyFont="1" applyNumberFormat="1">
      <alignment horizontal="center" readingOrder="0" shrinkToFit="0" vertical="center" wrapText="1"/>
    </xf>
    <xf borderId="0" fillId="7" fontId="5" numFmtId="164" xfId="0" applyAlignment="1" applyFont="1" applyNumberFormat="1">
      <alignment horizontal="center" shrinkToFit="0" vertical="center" wrapText="1"/>
    </xf>
    <xf borderId="0" fillId="0" fontId="1" numFmtId="171" xfId="0" applyAlignment="1" applyFont="1" applyNumberFormat="1">
      <alignment horizontal="center" readingOrder="0" shrinkToFit="0" vertical="center" wrapText="1"/>
    </xf>
    <xf borderId="0" fillId="7" fontId="1" numFmtId="49" xfId="0" applyAlignment="1" applyFont="1" applyNumberFormat="1">
      <alignment horizontal="center" readingOrder="0" shrinkToFit="0" vertical="center" wrapText="1"/>
    </xf>
    <xf borderId="0" fillId="7" fontId="1" numFmtId="164" xfId="0" applyAlignment="1" applyFont="1" applyNumberFormat="1">
      <alignment horizontal="center" readingOrder="0" shrinkToFit="0" vertical="center" wrapText="1"/>
    </xf>
    <xf borderId="0" fillId="7" fontId="1" numFmtId="164" xfId="0" applyAlignment="1" applyFont="1" applyNumberFormat="1">
      <alignment horizontal="center" shrinkToFit="0" vertical="center" wrapText="1"/>
    </xf>
    <xf borderId="0" fillId="7" fontId="1" numFmtId="0" xfId="0" applyAlignment="1" applyFont="1">
      <alignment horizontal="center" readingOrder="0" shrinkToFit="0" vertical="center" wrapText="1"/>
    </xf>
    <xf borderId="0" fillId="7" fontId="1" numFmtId="0" xfId="0" applyAlignment="1" applyFont="1">
      <alignment horizontal="center" shrinkToFit="0" vertical="center" wrapText="1"/>
    </xf>
    <xf borderId="0" fillId="9" fontId="4" numFmtId="0" xfId="0" applyAlignment="1" applyFont="1">
      <alignment horizontal="center" readingOrder="0" shrinkToFit="0" vertical="center" wrapText="1"/>
    </xf>
    <xf borderId="0" fillId="0" fontId="5" numFmtId="0" xfId="0" applyAlignment="1" applyFont="1">
      <alignment horizontal="center" readingOrder="0" shrinkToFit="0" vertical="center" wrapText="1"/>
    </xf>
    <xf borderId="0" fillId="7" fontId="6" numFmtId="164" xfId="0" applyAlignment="1" applyFont="1" applyNumberFormat="1">
      <alignment horizontal="center" vertical="center"/>
    </xf>
    <xf borderId="0" fillId="0" fontId="1" numFmtId="171" xfId="0" applyAlignment="1" applyFont="1" applyNumberFormat="1">
      <alignment horizontal="center" shrinkToFit="0" vertical="center" wrapText="1"/>
    </xf>
    <xf borderId="4" fillId="0" fontId="2" numFmtId="49" xfId="0" applyAlignment="1" applyBorder="1" applyFont="1" applyNumberFormat="1">
      <alignment horizontal="center" readingOrder="0" shrinkToFit="0" vertical="center" wrapText="1"/>
    </xf>
    <xf borderId="4" fillId="2" fontId="1" numFmtId="164" xfId="0" applyAlignment="1" applyBorder="1" applyFont="1" applyNumberFormat="1">
      <alignment horizontal="center" shrinkToFit="0" vertical="center" wrapText="1"/>
    </xf>
    <xf borderId="0" fillId="0" fontId="1" numFmtId="49" xfId="0" applyAlignment="1" applyFont="1" applyNumberFormat="1">
      <alignment horizontal="center" shrinkToFit="0" vertical="center" wrapText="1"/>
    </xf>
    <xf borderId="4" fillId="0" fontId="2" numFmtId="164" xfId="0" applyAlignment="1" applyBorder="1" applyFont="1" applyNumberFormat="1">
      <alignment horizontal="center" readingOrder="0" shrinkToFit="0" vertical="center" wrapText="1"/>
    </xf>
    <xf borderId="0" fillId="10" fontId="2" numFmtId="0" xfId="0" applyAlignment="1" applyFill="1" applyFont="1">
      <alignment horizontal="center" readingOrder="0" shrinkToFit="0" vertical="center" wrapText="1"/>
    </xf>
    <xf borderId="0" fillId="9" fontId="2" numFmtId="0" xfId="0" applyAlignment="1" applyFont="1">
      <alignment horizontal="center" readingOrder="0" shrinkToFit="0" vertical="center" wrapText="1"/>
    </xf>
    <xf borderId="0" fillId="9" fontId="2" numFmtId="171" xfId="0" applyAlignment="1" applyFont="1" applyNumberFormat="1">
      <alignment horizontal="center" readingOrder="0" shrinkToFit="0" vertical="center" wrapText="1"/>
    </xf>
    <xf borderId="0" fillId="9" fontId="2" numFmtId="1" xfId="0" applyAlignment="1" applyFont="1" applyNumberFormat="1">
      <alignment horizontal="center" readingOrder="0" shrinkToFit="0" vertical="center" wrapText="1"/>
    </xf>
    <xf borderId="0" fillId="9" fontId="2" numFmtId="164" xfId="0" applyAlignment="1" applyFont="1" applyNumberFormat="1">
      <alignment horizontal="center" readingOrder="0" shrinkToFit="0" vertical="center" wrapText="1"/>
    </xf>
    <xf borderId="0" fillId="0" fontId="1" numFmtId="171" xfId="0" applyAlignment="1" applyFont="1" applyNumberFormat="1">
      <alignment horizontal="center" readingOrder="0" shrinkToFit="0" vertical="center" wrapText="1"/>
    </xf>
    <xf borderId="0" fillId="0" fontId="1" numFmtId="1" xfId="0" applyAlignment="1" applyFont="1" applyNumberFormat="1">
      <alignment horizontal="center" readingOrder="0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0" fillId="0" fontId="4" numFmtId="0" xfId="0" applyAlignment="1" applyFont="1">
      <alignment horizontal="center" readingOrder="0" shrinkToFit="0" vertical="center" wrapText="1"/>
    </xf>
    <xf borderId="0" fillId="0" fontId="1" numFmtId="172" xfId="0" applyAlignment="1" applyFont="1" applyNumberFormat="1">
      <alignment horizontal="center" readingOrder="0" shrinkToFit="0" vertical="center" wrapText="1"/>
    </xf>
    <xf borderId="0" fillId="0" fontId="2" numFmtId="164" xfId="0" applyAlignment="1" applyFont="1" applyNumberFormat="1">
      <alignment horizontal="center" readingOrder="0" shrinkToFit="0" vertical="center" wrapText="1"/>
    </xf>
    <xf borderId="0" fillId="0" fontId="1" numFmtId="1" xfId="0" applyAlignment="1" applyFont="1" applyNumberFormat="1">
      <alignment horizontal="center" shrinkToFit="0" vertical="center" wrapText="1"/>
    </xf>
    <xf borderId="0" fillId="0" fontId="1" numFmtId="173" xfId="0" applyAlignment="1" applyFont="1" applyNumberFormat="1">
      <alignment horizontal="center" readingOrder="0" shrinkToFit="0" vertical="center" wrapText="1"/>
    </xf>
    <xf borderId="0" fillId="0" fontId="1" numFmtId="171" xfId="0" applyAlignment="1" applyFont="1" applyNumberFormat="1">
      <alignment horizontal="center" shrinkToFit="0" vertical="center" wrapText="1"/>
    </xf>
    <xf borderId="4" fillId="0" fontId="2" numFmtId="1" xfId="0" applyAlignment="1" applyBorder="1" applyFont="1" applyNumberFormat="1">
      <alignment horizontal="center" readingOrder="0" shrinkToFit="0" vertical="center" wrapText="1"/>
    </xf>
    <xf borderId="4" fillId="10" fontId="1" numFmtId="164" xfId="0" applyAlignment="1" applyBorder="1" applyFont="1" applyNumberFormat="1">
      <alignment horizontal="center" shrinkToFit="0" vertical="center" wrapText="1"/>
    </xf>
    <xf borderId="4" fillId="10" fontId="2" numFmtId="164" xfId="0" applyAlignment="1" applyBorder="1" applyFont="1" applyNumberFormat="1">
      <alignment horizontal="center" shrinkToFit="0" vertical="center" wrapText="1"/>
    </xf>
    <xf borderId="0" fillId="11" fontId="2" numFmtId="0" xfId="0" applyAlignment="1" applyFill="1" applyFont="1">
      <alignment horizontal="center" readingOrder="0" shrinkToFit="0" vertical="center" wrapText="1"/>
    </xf>
    <xf borderId="0" fillId="12" fontId="2" numFmtId="0" xfId="0" applyAlignment="1" applyFill="1" applyFont="1">
      <alignment horizontal="center" readingOrder="0" shrinkToFit="0" vertical="center" wrapText="1"/>
    </xf>
    <xf borderId="0" fillId="12" fontId="2" numFmtId="164" xfId="0" applyAlignment="1" applyFont="1" applyNumberFormat="1">
      <alignment horizontal="center" readingOrder="0" shrinkToFit="0" vertical="center" wrapText="1"/>
    </xf>
    <xf borderId="0" fillId="0" fontId="1" numFmtId="167" xfId="0" applyAlignment="1" applyFont="1" applyNumberFormat="1">
      <alignment horizontal="center" readingOrder="0" shrinkToFit="0" vertical="center" wrapText="1"/>
    </xf>
    <xf borderId="4" fillId="11" fontId="2" numFmtId="49" xfId="0" applyAlignment="1" applyBorder="1" applyFont="1" applyNumberFormat="1">
      <alignment horizontal="center" readingOrder="0" shrinkToFit="0" vertical="center" wrapText="1"/>
    </xf>
    <xf borderId="4" fillId="11" fontId="2" numFmtId="164" xfId="0" applyAlignment="1" applyBorder="1" applyFont="1" applyNumberFormat="1">
      <alignment horizontal="center" readingOrder="0" shrinkToFit="0" vertical="center" wrapText="1"/>
    </xf>
    <xf borderId="0" fillId="13" fontId="1" numFmtId="0" xfId="0" applyAlignment="1" applyFill="1" applyFont="1">
      <alignment horizontal="center" readingOrder="0" shrinkToFit="0" vertical="center" wrapText="1"/>
    </xf>
    <xf borderId="0" fillId="0" fontId="7" numFmtId="0" xfId="0" applyAlignment="1" applyFont="1">
      <alignment horizontal="center" readingOrder="0" shrinkToFit="0" vertical="center" wrapText="1"/>
    </xf>
    <xf borderId="0" fillId="0" fontId="8" numFmtId="0" xfId="0" applyAlignment="1" applyFont="1">
      <alignment horizontal="center" readingOrder="0" shrinkToFit="0" wrapText="1"/>
    </xf>
    <xf borderId="0" fillId="12" fontId="2" numFmtId="49" xfId="0" applyAlignment="1" applyFont="1" applyNumberFormat="1">
      <alignment horizontal="center" readingOrder="0" shrinkToFit="0" vertical="center" wrapText="1"/>
    </xf>
    <xf borderId="0" fillId="12" fontId="9" numFmtId="164" xfId="0" applyAlignment="1" applyFont="1" applyNumberFormat="1">
      <alignment horizontal="center" readingOrder="0" shrinkToFit="0" vertical="center" wrapText="1"/>
    </xf>
    <xf borderId="0" fillId="14" fontId="1" numFmtId="0" xfId="0" applyAlignment="1" applyFill="1" applyFont="1">
      <alignment horizontal="left" readingOrder="0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0" numFmtId="164" xfId="0" applyAlignment="1" applyFont="1" applyNumberFormat="1">
      <alignment horizontal="center" vertical="center"/>
    </xf>
    <xf borderId="0" fillId="14" fontId="1" numFmtId="0" xfId="0" applyAlignment="1" applyFont="1">
      <alignment readingOrder="0"/>
    </xf>
    <xf borderId="0" fillId="9" fontId="1" numFmtId="0" xfId="0" applyAlignment="1" applyFont="1">
      <alignment horizontal="left" readingOrder="0" shrinkToFit="0" vertical="center" wrapText="1"/>
    </xf>
    <xf borderId="0" fillId="9" fontId="1" numFmtId="0" xfId="0" applyAlignment="1" applyFont="1">
      <alignment readingOrder="0"/>
    </xf>
    <xf borderId="0" fillId="15" fontId="1" numFmtId="0" xfId="0" applyAlignment="1" applyFill="1" applyFont="1">
      <alignment horizontal="center" readingOrder="0" shrinkToFit="0" vertical="center" wrapText="1"/>
    </xf>
    <xf borderId="0" fillId="14" fontId="1" numFmtId="167" xfId="0" applyAlignment="1" applyFont="1" applyNumberFormat="1">
      <alignment horizontal="center" readingOrder="0" shrinkToFit="0" vertical="center" wrapText="1"/>
    </xf>
    <xf borderId="0" fillId="9" fontId="1" numFmtId="0" xfId="0" applyAlignment="1" applyFont="1">
      <alignment horizontal="center" readingOrder="0"/>
    </xf>
    <xf borderId="0" fillId="0" fontId="1" numFmtId="174" xfId="0" applyAlignment="1" applyFont="1" applyNumberFormat="1">
      <alignment horizontal="center" readingOrder="0" shrinkToFit="0" vertical="center" wrapText="1"/>
    </xf>
    <xf borderId="0" fillId="16" fontId="1" numFmtId="167" xfId="0" applyAlignment="1" applyFill="1" applyFont="1" applyNumberFormat="1">
      <alignment horizontal="center" readingOrder="0" shrinkToFit="0" vertical="center" wrapText="1"/>
    </xf>
    <xf borderId="0" fillId="0" fontId="10" numFmtId="0" xfId="0" applyAlignment="1" applyFont="1">
      <alignment horizontal="center" readingOrder="0"/>
    </xf>
    <xf borderId="0" fillId="14" fontId="1" numFmtId="0" xfId="0" applyAlignment="1" applyFont="1">
      <alignment horizontal="center" readingOrder="0"/>
    </xf>
    <xf borderId="0" fillId="0" fontId="11" numFmtId="0" xfId="0" applyAlignment="1" applyFont="1">
      <alignment readingOrder="0" shrinkToFit="0" wrapText="1"/>
    </xf>
    <xf borderId="0" fillId="0" fontId="10" numFmtId="164" xfId="0" applyAlignment="1" applyFont="1" applyNumberFormat="1">
      <alignment horizontal="center"/>
    </xf>
    <xf borderId="0" fillId="17" fontId="1" numFmtId="0" xfId="0" applyAlignment="1" applyFill="1" applyFont="1">
      <alignment horizontal="center" readingOrder="0" shrinkToFit="0" vertical="center" wrapText="1"/>
    </xf>
    <xf borderId="0" fillId="0" fontId="1" numFmtId="0" xfId="0" applyAlignment="1" applyFont="1">
      <alignment readingOrder="0" shrinkToFit="0" wrapText="1"/>
    </xf>
    <xf borderId="0" fillId="0" fontId="0" numFmtId="164" xfId="0" applyAlignment="1" applyFont="1" applyNumberFormat="1">
      <alignment horizontal="center" readingOrder="0" vertical="center"/>
    </xf>
    <xf borderId="0" fillId="18" fontId="5" numFmtId="0" xfId="0" applyAlignment="1" applyFill="1" applyFont="1">
      <alignment horizontal="center" shrinkToFit="0" wrapText="1"/>
    </xf>
    <xf borderId="0" fillId="0" fontId="5" numFmtId="0" xfId="0" applyAlignment="1" applyFont="1">
      <alignment horizontal="center" shrinkToFit="0" wrapText="1"/>
    </xf>
    <xf borderId="0" fillId="9" fontId="5" numFmtId="0" xfId="0" applyAlignment="1" applyFont="1">
      <alignment horizontal="center" vertical="bottom"/>
    </xf>
    <xf borderId="0" fillId="0" fontId="12" numFmtId="0" xfId="0" applyAlignment="1" applyFont="1">
      <alignment vertical="bottom"/>
    </xf>
    <xf borderId="0" fillId="0" fontId="5" numFmtId="164" xfId="0" applyAlignment="1" applyFont="1" applyNumberFormat="1">
      <alignment horizontal="center" shrinkToFit="0" wrapText="1"/>
    </xf>
    <xf borderId="0" fillId="0" fontId="5" numFmtId="49" xfId="0" applyAlignment="1" applyFont="1" applyNumberFormat="1">
      <alignment horizontal="center" shrinkToFit="0" wrapText="1"/>
    </xf>
    <xf borderId="0" fillId="7" fontId="5" numFmtId="164" xfId="0" applyAlignment="1" applyFont="1" applyNumberFormat="1">
      <alignment horizontal="center"/>
    </xf>
    <xf borderId="0" fillId="16" fontId="1" numFmtId="174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7" fontId="1" numFmtId="0" xfId="0" applyAlignment="1" applyFont="1">
      <alignment horizontal="left" readingOrder="0" shrinkToFit="0" vertical="center" wrapText="1"/>
    </xf>
    <xf borderId="0" fillId="0" fontId="8" numFmtId="167" xfId="0" applyAlignment="1" applyFont="1" applyNumberFormat="1">
      <alignment horizontal="center" readingOrder="0" shrinkToFit="0" vertical="center" wrapText="1"/>
    </xf>
    <xf borderId="0" fillId="0" fontId="8" numFmtId="0" xfId="0" applyAlignment="1" applyFont="1">
      <alignment horizontal="center" readingOrder="0" shrinkToFit="0" vertical="center" wrapText="1"/>
    </xf>
    <xf borderId="0" fillId="0" fontId="8" numFmtId="0" xfId="0" applyAlignment="1" applyFont="1">
      <alignment horizontal="left" readingOrder="0" shrinkToFit="0" vertical="center" wrapText="1"/>
    </xf>
    <xf borderId="0" fillId="0" fontId="8" numFmtId="49" xfId="0" applyAlignment="1" applyFont="1" applyNumberFormat="1">
      <alignment horizontal="center" readingOrder="0" shrinkToFit="0" vertical="center" wrapText="1"/>
    </xf>
    <xf borderId="0" fillId="0" fontId="8" numFmtId="164" xfId="0" applyAlignment="1" applyFont="1" applyNumberFormat="1">
      <alignment horizontal="center" readingOrder="0" shrinkToFit="0" vertical="center" wrapText="1"/>
    </xf>
    <xf borderId="0" fillId="7" fontId="2" numFmtId="49" xfId="0" applyAlignment="1" applyFont="1" applyNumberFormat="1">
      <alignment horizontal="center" readingOrder="0" shrinkToFit="0" vertical="center" wrapText="1"/>
    </xf>
    <xf borderId="0" fillId="0" fontId="13" numFmtId="164" xfId="0" applyAlignment="1" applyFont="1" applyNumberFormat="1">
      <alignment horizontal="center" shrinkToFit="0" vertical="center" wrapText="1"/>
    </xf>
    <xf borderId="0" fillId="0" fontId="13" numFmtId="0" xfId="0" applyAlignment="1" applyFont="1">
      <alignment readingOrder="0"/>
    </xf>
    <xf borderId="0" fillId="0" fontId="1" numFmtId="0" xfId="0" applyAlignment="1" applyFont="1">
      <alignment readingOrder="0"/>
    </xf>
    <xf borderId="4" fillId="7" fontId="2" numFmtId="49" xfId="0" applyAlignment="1" applyBorder="1" applyFont="1" applyNumberFormat="1">
      <alignment horizontal="center" readingOrder="0" shrinkToFit="0" vertical="center" wrapText="1"/>
    </xf>
    <xf borderId="4" fillId="12" fontId="13" numFmtId="164" xfId="0" applyAlignment="1" applyBorder="1" applyFont="1" applyNumberFormat="1">
      <alignment horizontal="center" shrinkToFit="0" vertical="center" wrapText="1"/>
    </xf>
    <xf borderId="0" fillId="0" fontId="2" numFmtId="164" xfId="0" applyAlignment="1" applyFont="1" applyNumberFormat="1">
      <alignment horizontal="center" shrinkToFit="0" vertical="center" wrapText="1"/>
    </xf>
    <xf borderId="0" fillId="0" fontId="2" numFmtId="49" xfId="0" applyAlignment="1" applyFont="1" applyNumberFormat="1">
      <alignment horizontal="center" shrinkToFit="0" vertical="center" wrapText="1"/>
    </xf>
    <xf borderId="0" fillId="0" fontId="9" numFmtId="164" xfId="0" applyAlignment="1" applyFont="1" applyNumberFormat="1">
      <alignment horizontal="center" shrinkToFit="0" vertical="center" wrapText="1"/>
    </xf>
    <xf borderId="4" fillId="7" fontId="2" numFmtId="164" xfId="0" applyAlignment="1" applyBorder="1" applyFont="1" applyNumberFormat="1">
      <alignment horizontal="center" readingOrder="0" shrinkToFit="0" vertical="center" wrapText="1"/>
    </xf>
    <xf borderId="4" fillId="12" fontId="1" numFmtId="164" xfId="0" applyAlignment="1" applyBorder="1" applyFont="1" applyNumberFormat="1">
      <alignment horizontal="center" readingOrder="0" shrinkToFit="0" vertical="center" wrapText="1"/>
    </xf>
    <xf borderId="0" fillId="19" fontId="2" numFmtId="0" xfId="0" applyAlignment="1" applyFill="1" applyFont="1">
      <alignment horizontal="center" readingOrder="0" shrinkToFit="0" vertical="center" wrapText="1"/>
    </xf>
    <xf borderId="0" fillId="20" fontId="2" numFmtId="0" xfId="0" applyAlignment="1" applyFill="1" applyFont="1">
      <alignment horizontal="center" readingOrder="0" shrinkToFit="0" vertical="center" wrapText="1"/>
    </xf>
    <xf borderId="0" fillId="7" fontId="14" numFmtId="0" xfId="0" applyAlignment="1" applyFont="1">
      <alignment horizontal="center" readingOrder="0" shrinkToFit="0" vertical="center" wrapText="1"/>
    </xf>
    <xf borderId="0" fillId="0" fontId="15" numFmtId="0" xfId="0" applyAlignment="1" applyFont="1">
      <alignment horizontal="center" readingOrder="0" shrinkToFit="0" vertical="center" wrapText="1"/>
    </xf>
    <xf borderId="0" fillId="0" fontId="5" numFmtId="173" xfId="0" applyAlignment="1" applyFont="1" applyNumberFormat="1">
      <alignment horizontal="center" readingOrder="0" vertical="center"/>
    </xf>
    <xf borderId="0" fillId="0" fontId="5" numFmtId="0" xfId="0" applyAlignment="1" applyFont="1">
      <alignment horizontal="center" readingOrder="0" vertical="center"/>
    </xf>
    <xf borderId="0" fillId="7" fontId="16" numFmtId="0" xfId="0" applyAlignment="1" applyFont="1">
      <alignment horizontal="center" readingOrder="0" shrinkToFit="0" vertical="center" wrapText="1"/>
    </xf>
    <xf borderId="0" fillId="7" fontId="5" numFmtId="0" xfId="0" applyAlignment="1" applyFont="1">
      <alignment horizontal="center" readingOrder="0" shrinkToFit="0" vertical="center" wrapText="1"/>
    </xf>
    <xf borderId="4" fillId="19" fontId="2" numFmtId="0" xfId="0" applyAlignment="1" applyBorder="1" applyFont="1">
      <alignment horizontal="center" readingOrder="0" shrinkToFit="0" vertical="center" wrapText="1"/>
    </xf>
    <xf borderId="4" fillId="19" fontId="2" numFmtId="164" xfId="0" applyAlignment="1" applyBorder="1" applyFont="1" applyNumberFormat="1">
      <alignment horizontal="center" shrinkToFit="0" vertical="center" wrapText="1"/>
    </xf>
    <xf borderId="0" fillId="20" fontId="2" numFmtId="164" xfId="0" applyAlignment="1" applyFont="1" applyNumberFormat="1">
      <alignment horizontal="center" readingOrder="0" shrinkToFit="0" vertical="center" wrapText="1"/>
    </xf>
    <xf borderId="0" fillId="0" fontId="17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shrinkToFit="0" vertical="center" wrapText="1"/>
    </xf>
    <xf borderId="4" fillId="0" fontId="2" numFmtId="0" xfId="0" applyAlignment="1" applyBorder="1" applyFont="1">
      <alignment horizontal="center" readingOrder="0" shrinkToFit="0" vertical="center" wrapText="1"/>
    </xf>
    <xf borderId="1" fillId="10" fontId="2" numFmtId="0" xfId="0" applyAlignment="1" applyBorder="1" applyFont="1">
      <alignment horizontal="center" readingOrder="0" vertical="center"/>
    </xf>
    <xf borderId="4" fillId="9" fontId="2" numFmtId="0" xfId="0" applyAlignment="1" applyBorder="1" applyFont="1">
      <alignment horizontal="center" readingOrder="0" vertical="center"/>
    </xf>
    <xf borderId="4" fillId="9" fontId="2" numFmtId="164" xfId="0" applyAlignment="1" applyBorder="1" applyFont="1" applyNumberFormat="1">
      <alignment horizontal="center" readingOrder="0" vertical="center"/>
    </xf>
    <xf borderId="4" fillId="10" fontId="2" numFmtId="0" xfId="0" applyAlignment="1" applyBorder="1" applyFont="1">
      <alignment horizontal="center" readingOrder="0" vertical="center"/>
    </xf>
    <xf borderId="4" fillId="0" fontId="1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4"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F9CB9C"/>
          <bgColor rgb="FFF9CB9C"/>
        </patternFill>
      </fill>
      <border/>
    </dxf>
    <dxf>
      <font/>
      <fill>
        <patternFill patternType="solid">
          <fgColor rgb="FFFFE599"/>
          <bgColor rgb="FFFFE599"/>
        </patternFill>
      </fill>
      <border/>
    </dxf>
    <dxf>
      <font/>
      <fill>
        <patternFill patternType="solid">
          <fgColor rgb="FFB6D7A8"/>
          <bgColor rgb="FFB6D7A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s://revistas.ceeinter.com.br/index.php/revistadeestudosinterdisciplinar/index" TargetMode="External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00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63"/>
    <col customWidth="1" min="2" max="2" width="15.0"/>
    <col customWidth="1" min="3" max="3" width="14.0"/>
    <col customWidth="1" min="4" max="4" width="14.25"/>
    <col customWidth="1" min="5" max="5" width="20.25"/>
    <col customWidth="1" min="6" max="6" width="5.13"/>
    <col customWidth="1" min="7" max="7" width="17.25"/>
    <col customWidth="1" min="8" max="8" width="6.88"/>
    <col customWidth="1" min="9" max="9" width="28.5"/>
    <col customWidth="1" min="10" max="10" width="12.88"/>
    <col customWidth="1" min="12" max="12" width="12.13"/>
    <col customWidth="1" min="15" max="15" width="14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1"/>
      <c r="N1" s="1"/>
      <c r="O1" s="1"/>
      <c r="P1" s="1"/>
    </row>
    <row r="2">
      <c r="A2" s="1"/>
      <c r="B2" s="3" t="s">
        <v>0</v>
      </c>
      <c r="C2" s="4"/>
      <c r="D2" s="4"/>
      <c r="E2" s="5"/>
      <c r="F2" s="1"/>
      <c r="I2" s="6"/>
      <c r="J2" s="7"/>
      <c r="K2" s="1"/>
      <c r="M2" s="1"/>
      <c r="N2" s="1"/>
      <c r="O2" s="1"/>
      <c r="P2" s="1"/>
    </row>
    <row r="3">
      <c r="A3" s="1"/>
      <c r="B3" s="8" t="s">
        <v>1</v>
      </c>
      <c r="C3" s="5"/>
      <c r="D3" s="9" t="s">
        <v>2</v>
      </c>
      <c r="E3" s="9" t="s">
        <v>3</v>
      </c>
      <c r="F3" s="1"/>
      <c r="I3" s="10" t="s">
        <v>4</v>
      </c>
      <c r="J3" s="4"/>
      <c r="K3" s="4"/>
      <c r="L3" s="4"/>
      <c r="M3" s="4"/>
      <c r="N3" s="4"/>
      <c r="O3" s="5"/>
      <c r="P3" s="1"/>
    </row>
    <row r="4">
      <c r="A4" s="1"/>
      <c r="B4" s="11">
        <v>425.0</v>
      </c>
      <c r="C4" s="5"/>
      <c r="D4" s="12">
        <v>380.0</v>
      </c>
      <c r="E4" s="12">
        <v>335.0</v>
      </c>
      <c r="F4" s="1"/>
      <c r="I4" s="13"/>
      <c r="J4" s="7"/>
      <c r="K4" s="1"/>
      <c r="M4" s="1"/>
      <c r="N4" s="1"/>
      <c r="O4" s="1"/>
      <c r="P4" s="1"/>
    </row>
    <row r="5">
      <c r="A5" s="1"/>
      <c r="B5" s="1"/>
      <c r="C5" s="1"/>
      <c r="D5" s="1"/>
      <c r="E5" s="1"/>
      <c r="F5" s="1"/>
      <c r="I5" s="14" t="s">
        <v>5</v>
      </c>
      <c r="J5" s="15" t="s">
        <v>6</v>
      </c>
      <c r="K5" s="16" t="s">
        <v>7</v>
      </c>
      <c r="L5" s="14" t="s">
        <v>8</v>
      </c>
      <c r="M5" s="16" t="s">
        <v>9</v>
      </c>
      <c r="N5" s="16" t="s">
        <v>10</v>
      </c>
      <c r="O5" s="16" t="s">
        <v>11</v>
      </c>
      <c r="P5" s="1"/>
    </row>
    <row r="6">
      <c r="A6" s="1"/>
      <c r="B6" s="3" t="s">
        <v>12</v>
      </c>
      <c r="C6" s="4"/>
      <c r="D6" s="4"/>
      <c r="E6" s="5"/>
      <c r="F6" s="1"/>
      <c r="G6" s="17" t="s">
        <v>13</v>
      </c>
      <c r="H6" s="1"/>
      <c r="I6" s="9" t="s">
        <v>14</v>
      </c>
      <c r="J6" s="18">
        <f>'Eventos Int. - Docentes'!L25</f>
        <v>20202</v>
      </c>
      <c r="K6" s="18">
        <f>'Eventos Int. - Docentes'!N25</f>
        <v>0</v>
      </c>
      <c r="L6" s="18">
        <f>'Eventos Int. - Docentes'!M25</f>
        <v>0</v>
      </c>
      <c r="M6" s="18">
        <f>'Eventos Int. - Docentes'!O25</f>
        <v>0</v>
      </c>
      <c r="N6" s="18">
        <f>'Eventos Int. - Docentes'!P25</f>
        <v>0</v>
      </c>
      <c r="O6" s="18">
        <f t="shared" ref="O6:O7" si="1">SUM(J6:N6)</f>
        <v>20202</v>
      </c>
      <c r="P6" s="1"/>
    </row>
    <row r="7">
      <c r="A7" s="1"/>
      <c r="B7" s="9" t="s">
        <v>15</v>
      </c>
      <c r="C7" s="9" t="s">
        <v>16</v>
      </c>
      <c r="D7" s="9" t="s">
        <v>17</v>
      </c>
      <c r="E7" s="9" t="s">
        <v>18</v>
      </c>
      <c r="F7" s="1"/>
      <c r="G7" s="12">
        <v>5.46</v>
      </c>
      <c r="H7" s="1"/>
      <c r="I7" s="9" t="s">
        <v>19</v>
      </c>
      <c r="J7" s="18">
        <f>'Eventos Nac. - Docentes'!L66</f>
        <v>41140</v>
      </c>
      <c r="K7" s="18">
        <f>'Eventos Nac. - Docentes'!N66</f>
        <v>0</v>
      </c>
      <c r="L7" s="18">
        <f>'Eventos Nac. - Docentes'!M66</f>
        <v>0</v>
      </c>
      <c r="M7" s="18">
        <f>'Eventos Nac. - Docentes'!O66</f>
        <v>0</v>
      </c>
      <c r="N7" s="18">
        <f>'Eventos Nac. - Docentes'!P66</f>
        <v>4320</v>
      </c>
      <c r="O7" s="18">
        <f t="shared" si="1"/>
        <v>45460</v>
      </c>
      <c r="P7" s="1"/>
    </row>
    <row r="8">
      <c r="A8" s="1"/>
      <c r="B8" s="19">
        <v>180.0</v>
      </c>
      <c r="C8" s="19">
        <v>260.0</v>
      </c>
      <c r="D8" s="19">
        <v>310.0</v>
      </c>
      <c r="E8" s="19">
        <v>370.0</v>
      </c>
      <c r="F8" s="1"/>
      <c r="G8" s="1"/>
      <c r="H8" s="1"/>
      <c r="I8" s="9" t="s">
        <v>20</v>
      </c>
      <c r="J8" s="18"/>
      <c r="K8" s="20" t="s">
        <v>21</v>
      </c>
      <c r="L8" s="18"/>
      <c r="M8" s="18"/>
      <c r="N8" s="18"/>
      <c r="O8" s="21"/>
      <c r="P8" s="1"/>
    </row>
    <row r="9">
      <c r="A9" s="1"/>
      <c r="B9" s="12">
        <f>B8*G7</f>
        <v>982.8</v>
      </c>
      <c r="C9" s="12">
        <f>SUM(C8*G7)</f>
        <v>1419.6</v>
      </c>
      <c r="D9" s="18">
        <f>SUM(D8*G7)</f>
        <v>1692.6</v>
      </c>
      <c r="E9" s="18">
        <f>SUM(E8*G7)</f>
        <v>2020.2</v>
      </c>
      <c r="F9" s="1"/>
      <c r="G9" s="1"/>
      <c r="H9" s="1"/>
      <c r="I9" s="9" t="s">
        <v>22</v>
      </c>
      <c r="J9" s="18">
        <f>'Eventos Nac. - Discentes'!K129</f>
        <v>95807.5</v>
      </c>
      <c r="K9" s="20" t="s">
        <v>21</v>
      </c>
      <c r="L9" s="18">
        <f>'Eventos Nac. - Discentes'!L129</f>
        <v>0</v>
      </c>
      <c r="M9" s="18">
        <f>'Eventos Nac. - Discentes'!M129</f>
        <v>0</v>
      </c>
      <c r="N9" s="18">
        <f>'Eventos Nac. - Discentes'!N129</f>
        <v>5257</v>
      </c>
      <c r="O9" s="18">
        <f t="shared" ref="O9:O13" si="2">SUM(J9:N9)</f>
        <v>101064.5</v>
      </c>
      <c r="P9" s="1"/>
    </row>
    <row r="10">
      <c r="A10" s="1"/>
      <c r="B10" s="1"/>
      <c r="C10" s="1"/>
      <c r="D10" s="1"/>
      <c r="E10" s="1"/>
      <c r="F10" s="1"/>
      <c r="G10" s="1"/>
      <c r="H10" s="1"/>
      <c r="I10" s="9" t="s">
        <v>23</v>
      </c>
      <c r="J10" s="12" t="s">
        <v>21</v>
      </c>
      <c r="K10" s="9" t="s">
        <v>21</v>
      </c>
      <c r="L10" s="9" t="s">
        <v>21</v>
      </c>
      <c r="M10" s="18">
        <f>'Taxa PT - Docentes'!I12</f>
        <v>0</v>
      </c>
      <c r="N10" s="9" t="s">
        <v>21</v>
      </c>
      <c r="O10" s="18">
        <f t="shared" si="2"/>
        <v>0</v>
      </c>
      <c r="P10" s="1"/>
    </row>
    <row r="11">
      <c r="A11" s="1"/>
      <c r="B11" s="1"/>
      <c r="C11" s="1"/>
      <c r="D11" s="1"/>
      <c r="E11" s="1"/>
      <c r="F11" s="1"/>
      <c r="G11" s="1"/>
      <c r="H11" s="1"/>
      <c r="I11" s="9" t="s">
        <v>24</v>
      </c>
      <c r="J11" s="12" t="s">
        <v>21</v>
      </c>
      <c r="K11" s="9" t="s">
        <v>21</v>
      </c>
      <c r="L11" s="9" t="s">
        <v>21</v>
      </c>
      <c r="M11" s="18">
        <f>'Taxa PT - Discentes'!H8</f>
        <v>0</v>
      </c>
      <c r="N11" s="9" t="s">
        <v>21</v>
      </c>
      <c r="O11" s="18">
        <f t="shared" si="2"/>
        <v>0</v>
      </c>
      <c r="P11" s="1"/>
    </row>
    <row r="12">
      <c r="A12" s="1"/>
      <c r="B12" s="1"/>
      <c r="C12" s="1"/>
      <c r="D12" s="1"/>
      <c r="E12" s="1"/>
      <c r="F12" s="1"/>
      <c r="G12" s="1"/>
      <c r="H12" s="1"/>
      <c r="I12" s="9" t="s">
        <v>25</v>
      </c>
      <c r="J12" s="18">
        <f>Bancas!K20</f>
        <v>887.05</v>
      </c>
      <c r="K12" s="18">
        <f>Bancas!L20</f>
        <v>280</v>
      </c>
      <c r="L12" s="18">
        <f>Bancas!M20</f>
        <v>0</v>
      </c>
      <c r="M12" s="18">
        <f>Bancas!N20</f>
        <v>0</v>
      </c>
      <c r="N12" s="9" t="s">
        <v>21</v>
      </c>
      <c r="O12" s="18">
        <f t="shared" si="2"/>
        <v>1167.05</v>
      </c>
      <c r="P12" s="1"/>
    </row>
    <row r="13">
      <c r="A13" s="1"/>
      <c r="B13" s="1"/>
      <c r="C13" s="1"/>
      <c r="D13" s="1"/>
      <c r="E13" s="1"/>
      <c r="F13" s="1"/>
      <c r="G13" s="1"/>
      <c r="H13" s="1"/>
      <c r="I13" s="9" t="s">
        <v>26</v>
      </c>
      <c r="J13" s="12" t="s">
        <v>21</v>
      </c>
      <c r="K13" s="12" t="s">
        <v>21</v>
      </c>
      <c r="L13" s="12" t="s">
        <v>21</v>
      </c>
      <c r="M13" s="12">
        <f>'Auxílios Financeiros Individuai'!C7</f>
        <v>5324.8</v>
      </c>
      <c r="N13" s="9" t="s">
        <v>21</v>
      </c>
      <c r="O13" s="18">
        <f t="shared" si="2"/>
        <v>5324.8</v>
      </c>
      <c r="P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2"/>
      <c r="K14" s="1"/>
      <c r="L14" s="1"/>
      <c r="M14" s="1"/>
      <c r="N14" s="1"/>
      <c r="O14" s="22">
        <f>SUM(O6:O13)</f>
        <v>173218.35</v>
      </c>
      <c r="P14" s="1"/>
    </row>
    <row r="15">
      <c r="A15" s="1"/>
      <c r="B15" s="1"/>
      <c r="C15" s="1"/>
      <c r="D15" s="1"/>
      <c r="E15" s="1"/>
      <c r="F15" s="1"/>
      <c r="G15" s="1"/>
      <c r="H15" s="1"/>
      <c r="O15" s="1"/>
      <c r="P15" s="1"/>
    </row>
    <row r="16">
      <c r="A16" s="1"/>
      <c r="B16" s="23"/>
      <c r="D16" s="1"/>
      <c r="E16" s="1"/>
      <c r="F16" s="1"/>
      <c r="G16" s="1"/>
      <c r="H16" s="1"/>
      <c r="I16" s="14" t="s">
        <v>27</v>
      </c>
      <c r="J16" s="15" t="s">
        <v>6</v>
      </c>
      <c r="K16" s="16" t="s">
        <v>7</v>
      </c>
      <c r="L16" s="14" t="s">
        <v>8</v>
      </c>
      <c r="M16" s="16" t="s">
        <v>9</v>
      </c>
      <c r="N16" s="16" t="s">
        <v>10</v>
      </c>
      <c r="O16" s="16" t="s">
        <v>11</v>
      </c>
      <c r="P16" s="1"/>
    </row>
    <row r="17">
      <c r="A17" s="1"/>
      <c r="B17" s="23"/>
      <c r="D17" s="23"/>
      <c r="E17" s="23"/>
      <c r="F17" s="1"/>
      <c r="G17" s="1"/>
      <c r="H17" s="1"/>
      <c r="I17" s="9" t="s">
        <v>14</v>
      </c>
      <c r="J17" s="18">
        <f>SUMIFS('Eventos Int. - Docentes'!L:L, 'Eventos Int. - Docentes'!$A:$A, "1")</f>
        <v>20202</v>
      </c>
      <c r="K17" s="18">
        <f>SUMIFS('Eventos Int. - Docentes'!M:M, 'Eventos Int. - Docentes'!$A:$A, "1")</f>
        <v>0</v>
      </c>
      <c r="L17" s="18">
        <f>SUMIFS('Eventos Int. - Docentes'!N:N, 'Eventos Int. - Docentes'!$A:$A, "1")</f>
        <v>0</v>
      </c>
      <c r="M17" s="18">
        <f>SUMIFS('Eventos Int. - Docentes'!O:O, 'Eventos Int. - Docentes'!$A:$A, "1")</f>
        <v>0</v>
      </c>
      <c r="N17" s="18">
        <f>SUMIFS('Eventos Int. - Docentes'!P:P, 'Eventos Int. - Docentes'!$A:$A, "1")</f>
        <v>0</v>
      </c>
      <c r="O17" s="18">
        <f t="shared" ref="O17:O23" si="3">SUM(J17:N17)</f>
        <v>20202</v>
      </c>
      <c r="P17" s="1"/>
    </row>
    <row r="18">
      <c r="A18" s="1"/>
      <c r="B18" s="23"/>
      <c r="D18" s="24"/>
      <c r="E18" s="23"/>
      <c r="F18" s="1"/>
      <c r="G18" s="1"/>
      <c r="H18" s="1"/>
      <c r="I18" s="9" t="s">
        <v>19</v>
      </c>
      <c r="J18" s="18">
        <f>SUMIF('Eventos Nac. - Docentes'!$A:$A, "1", 'Eventos Nac. - Docentes'!L:L)</f>
        <v>34215</v>
      </c>
      <c r="K18" s="18">
        <f>SUMIF('Eventos Nac. - Docentes'!$A:$A, "1", 'Eventos Nac. - Docentes'!N:N)</f>
        <v>0</v>
      </c>
      <c r="L18" s="18">
        <f>SUMIF('Eventos Nac. - Docentes'!$A:$A, "1", 'Eventos Nac. - Docentes'!M:M)</f>
        <v>0</v>
      </c>
      <c r="M18" s="18">
        <f>SUMIF('Eventos Nac. - Docentes'!$A:$A, "1", 'Eventos Nac. - Docentes'!O:O)</f>
        <v>0</v>
      </c>
      <c r="N18" s="18">
        <f>SUMIF('Eventos Nac. - Docentes'!$A:$A, "1", 'Eventos Nac. - Docentes'!P:P)</f>
        <v>900</v>
      </c>
      <c r="O18" s="18">
        <f t="shared" si="3"/>
        <v>35115</v>
      </c>
      <c r="P18" s="1"/>
    </row>
    <row r="19">
      <c r="A19" s="1"/>
      <c r="B19" s="23"/>
      <c r="D19" s="24"/>
      <c r="E19" s="23"/>
      <c r="F19" s="1"/>
      <c r="G19" s="1"/>
      <c r="H19" s="1"/>
      <c r="I19" s="9" t="s">
        <v>20</v>
      </c>
      <c r="J19" s="18"/>
      <c r="K19" s="20" t="s">
        <v>21</v>
      </c>
      <c r="L19" s="18"/>
      <c r="M19" s="18"/>
      <c r="N19" s="18"/>
      <c r="O19" s="18">
        <f t="shared" si="3"/>
        <v>0</v>
      </c>
      <c r="P19" s="1"/>
    </row>
    <row r="20">
      <c r="A20" s="1"/>
      <c r="B20" s="1"/>
      <c r="C20" s="1"/>
      <c r="D20" s="1"/>
      <c r="E20" s="1"/>
      <c r="F20" s="1"/>
      <c r="G20" s="1"/>
      <c r="H20" s="1"/>
      <c r="I20" s="9" t="s">
        <v>22</v>
      </c>
      <c r="J20" s="18">
        <f>SUMIF('Eventos Nac. - Discentes'!$B:$B, "1", 'Eventos Nac. - Discentes'!K:K)</f>
        <v>70155</v>
      </c>
      <c r="K20" s="20" t="s">
        <v>21</v>
      </c>
      <c r="L20" s="18">
        <f>SUMIF('Eventos Nac. - Discentes'!$B:$B, "1", 'Eventos Nac. - Discentes'!L:L)</f>
        <v>0</v>
      </c>
      <c r="M20" s="18">
        <f>SUMIF('Eventos Nac. - Discentes'!$B:$B, "1", 'Eventos Nac. - Discentes'!M:M)</f>
        <v>0</v>
      </c>
      <c r="N20" s="18">
        <f>SUMIF('Eventos Nac. - Discentes'!$B:$B, "1", 'Eventos Nac. - Discentes'!N:N)</f>
        <v>4170</v>
      </c>
      <c r="O20" s="18">
        <f t="shared" si="3"/>
        <v>74325</v>
      </c>
      <c r="P20" s="1"/>
    </row>
    <row r="21">
      <c r="A21" s="1"/>
      <c r="B21" s="1"/>
      <c r="C21" s="1"/>
      <c r="D21" s="1"/>
      <c r="E21" s="1"/>
      <c r="F21" s="1"/>
      <c r="G21" s="1"/>
      <c r="H21" s="1"/>
      <c r="I21" s="9" t="s">
        <v>23</v>
      </c>
      <c r="J21" s="12" t="s">
        <v>21</v>
      </c>
      <c r="K21" s="9" t="s">
        <v>21</v>
      </c>
      <c r="L21" s="9" t="s">
        <v>21</v>
      </c>
      <c r="M21" s="18">
        <f>SUMIF('Taxa PT - Docentes'!A:A, "1", 'Taxa PT - Docentes'!I:I)</f>
        <v>0</v>
      </c>
      <c r="N21" s="9" t="s">
        <v>21</v>
      </c>
      <c r="O21" s="18">
        <f t="shared" si="3"/>
        <v>0</v>
      </c>
      <c r="P21" s="1"/>
    </row>
    <row r="22">
      <c r="A22" s="1"/>
      <c r="B22" s="1"/>
      <c r="C22" s="1"/>
      <c r="D22" s="1"/>
      <c r="E22" s="1"/>
      <c r="F22" s="1"/>
      <c r="G22" s="1"/>
      <c r="H22" s="1"/>
      <c r="I22" s="9" t="s">
        <v>24</v>
      </c>
      <c r="J22" s="12" t="s">
        <v>21</v>
      </c>
      <c r="K22" s="9" t="s">
        <v>21</v>
      </c>
      <c r="L22" s="9" t="s">
        <v>21</v>
      </c>
      <c r="M22" s="18">
        <f>SUMIF('Taxa PT - Discentes'!A:A, "1", 'Taxa PT - Discentes'!H:H)</f>
        <v>0</v>
      </c>
      <c r="N22" s="9" t="s">
        <v>21</v>
      </c>
      <c r="O22" s="18">
        <f t="shared" si="3"/>
        <v>0</v>
      </c>
      <c r="P22" s="1"/>
    </row>
    <row r="23">
      <c r="A23" s="1"/>
      <c r="B23" s="1"/>
      <c r="C23" s="1"/>
      <c r="D23" s="1"/>
      <c r="E23" s="1"/>
      <c r="F23" s="1"/>
      <c r="G23" s="1"/>
      <c r="H23" s="1"/>
      <c r="I23" s="9" t="s">
        <v>25</v>
      </c>
      <c r="J23" s="18">
        <f>Bancas!K20</f>
        <v>887.05</v>
      </c>
      <c r="K23" s="18">
        <f>Bancas!L20</f>
        <v>280</v>
      </c>
      <c r="L23" s="18">
        <f>Bancas!M20</f>
        <v>0</v>
      </c>
      <c r="M23" s="18">
        <f>Bancas!N20</f>
        <v>0</v>
      </c>
      <c r="N23" s="9" t="s">
        <v>21</v>
      </c>
      <c r="O23" s="18">
        <f t="shared" si="3"/>
        <v>1167.05</v>
      </c>
      <c r="P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2"/>
      <c r="K24" s="1"/>
      <c r="L24" s="1"/>
      <c r="M24" s="1"/>
      <c r="N24" s="1"/>
      <c r="O24" s="22">
        <f>SUM(O17:O23)</f>
        <v>130809.05</v>
      </c>
      <c r="P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2"/>
      <c r="K25" s="1"/>
      <c r="L25" s="1"/>
      <c r="M25" s="1"/>
      <c r="N25" s="1"/>
      <c r="O25" s="1"/>
      <c r="P25" s="1"/>
    </row>
    <row r="26">
      <c r="A26" s="1"/>
      <c r="B26" s="1"/>
      <c r="C26" s="1"/>
      <c r="D26" s="1"/>
      <c r="E26" s="1"/>
      <c r="F26" s="1"/>
      <c r="G26" s="1"/>
      <c r="H26" s="1"/>
      <c r="I26" s="14" t="s">
        <v>28</v>
      </c>
      <c r="J26" s="15" t="s">
        <v>6</v>
      </c>
      <c r="K26" s="16" t="s">
        <v>7</v>
      </c>
      <c r="L26" s="14" t="s">
        <v>8</v>
      </c>
      <c r="M26" s="16" t="s">
        <v>9</v>
      </c>
      <c r="N26" s="16" t="s">
        <v>10</v>
      </c>
      <c r="O26" s="16" t="s">
        <v>11</v>
      </c>
      <c r="P26" s="1"/>
    </row>
    <row r="27">
      <c r="A27" s="1"/>
      <c r="B27" s="1"/>
      <c r="C27" s="1"/>
      <c r="D27" s="1"/>
      <c r="E27" s="1"/>
      <c r="F27" s="1"/>
      <c r="G27" s="1"/>
      <c r="H27" s="1"/>
      <c r="I27" s="9" t="s">
        <v>14</v>
      </c>
      <c r="J27" s="18">
        <f>SUMIFS('Eventos Int. - Docentes'!L:L, 'Eventos Int. - Docentes'!$A:$A, "2")</f>
        <v>0</v>
      </c>
      <c r="K27" s="18">
        <f>SUMIFS('Eventos Int. - Docentes'!M:M, 'Eventos Int. - Docentes'!$A:$A, "2")</f>
        <v>0</v>
      </c>
      <c r="L27" s="18">
        <f>SUMIFS('Eventos Int. - Docentes'!N:N, 'Eventos Int. - Docentes'!$A:$A, "2")</f>
        <v>0</v>
      </c>
      <c r="M27" s="18">
        <f>SUMIFS('Eventos Int. - Docentes'!O:O, 'Eventos Int. - Docentes'!$A:$A, "2")</f>
        <v>0</v>
      </c>
      <c r="N27" s="18">
        <f>SUMIFS('Eventos Int. - Docentes'!P:P, 'Eventos Int. - Docentes'!$A:$A, "2")</f>
        <v>0</v>
      </c>
      <c r="O27" s="18">
        <f t="shared" ref="O27:O28" si="4">SUM(J27:N27)</f>
        <v>0</v>
      </c>
      <c r="P27" s="1"/>
    </row>
    <row r="28">
      <c r="A28" s="1"/>
      <c r="B28" s="1"/>
      <c r="C28" s="1"/>
      <c r="D28" s="1"/>
      <c r="E28" s="1"/>
      <c r="F28" s="1"/>
      <c r="G28" s="1"/>
      <c r="H28" s="1"/>
      <c r="I28" s="9" t="s">
        <v>19</v>
      </c>
      <c r="J28" s="18">
        <f>SUMIF('Eventos Nac. - Docentes'!$A:$A, "2", 'Eventos Nac. - Docentes'!L:L)</f>
        <v>5025</v>
      </c>
      <c r="K28" s="18">
        <f>SUMIF('Eventos Nac. - Docentes'!$A:$A, "2", 'Eventos Nac. - Docentes'!N:N)</f>
        <v>0</v>
      </c>
      <c r="L28" s="18">
        <f>SUMIF('Eventos Nac. - Docentes'!$A:$A, "2", 'Eventos Nac. - Docentes'!M:M)</f>
        <v>0</v>
      </c>
      <c r="M28" s="18">
        <f>SUMIF('Eventos Nac. - Docentes'!$A:$A, "2", 'Eventos Nac. - Docentes'!O:O)</f>
        <v>0</v>
      </c>
      <c r="N28" s="18">
        <f>SUMIF('Eventos Nac. - Docentes'!$A:$A, "2", 'Eventos Nac. - Docentes'!P:P)</f>
        <v>2340</v>
      </c>
      <c r="O28" s="18">
        <f t="shared" si="4"/>
        <v>7365</v>
      </c>
      <c r="P28" s="1"/>
    </row>
    <row r="29">
      <c r="A29" s="1"/>
      <c r="B29" s="1"/>
      <c r="C29" s="1"/>
      <c r="D29" s="1"/>
      <c r="E29" s="1"/>
      <c r="F29" s="1"/>
      <c r="G29" s="1"/>
      <c r="H29" s="1"/>
      <c r="I29" s="9" t="s">
        <v>20</v>
      </c>
      <c r="J29" s="18"/>
      <c r="K29" s="20" t="s">
        <v>21</v>
      </c>
      <c r="L29" s="18"/>
      <c r="M29" s="18"/>
      <c r="N29" s="18"/>
      <c r="O29" s="21"/>
      <c r="P29" s="1"/>
    </row>
    <row r="30">
      <c r="A30" s="1"/>
      <c r="B30" s="1"/>
      <c r="C30" s="1"/>
      <c r="D30" s="1"/>
      <c r="E30" s="1"/>
      <c r="F30" s="1"/>
      <c r="G30" s="1"/>
      <c r="H30" s="1"/>
      <c r="I30" s="9" t="s">
        <v>22</v>
      </c>
      <c r="J30" s="18">
        <f>SUMIF('Eventos Nac. - Discentes'!$B:$B, "2", 'Eventos Nac. - Discentes'!K:K)</f>
        <v>21890</v>
      </c>
      <c r="K30" s="20" t="s">
        <v>21</v>
      </c>
      <c r="L30" s="18">
        <f>SUMIF('Eventos Nac. - Discentes'!$B:$B, "2", 'Eventos Nac. - Discentes'!L:L)</f>
        <v>0</v>
      </c>
      <c r="M30" s="18">
        <f>SUMIF('Eventos Nac. - Discentes'!$B:$B, "2", 'Eventos Nac. - Discentes'!M:M)</f>
        <v>0</v>
      </c>
      <c r="N30" s="18">
        <f>SUMIF('Eventos Nac. - Discentes'!$B:$B, "2", 'Eventos Nac. - Discentes'!N:N)</f>
        <v>150</v>
      </c>
      <c r="O30" s="18">
        <f t="shared" ref="O30:O33" si="5">SUM(J30:N30)</f>
        <v>22040</v>
      </c>
      <c r="P30" s="1"/>
    </row>
    <row r="31">
      <c r="A31" s="1"/>
      <c r="B31" s="1"/>
      <c r="C31" s="1"/>
      <c r="D31" s="1"/>
      <c r="E31" s="1"/>
      <c r="F31" s="1"/>
      <c r="G31" s="1"/>
      <c r="H31" s="1"/>
      <c r="I31" s="9" t="s">
        <v>23</v>
      </c>
      <c r="J31" s="12" t="s">
        <v>21</v>
      </c>
      <c r="K31" s="9" t="s">
        <v>21</v>
      </c>
      <c r="L31" s="9" t="s">
        <v>21</v>
      </c>
      <c r="M31" s="18">
        <f>SUMIF('Taxa PT - Docentes'!A:A, "2", 'Taxa PT - Docentes'!I:I)</f>
        <v>0</v>
      </c>
      <c r="N31" s="9" t="s">
        <v>21</v>
      </c>
      <c r="O31" s="18">
        <f t="shared" si="5"/>
        <v>0</v>
      </c>
      <c r="P31" s="1"/>
    </row>
    <row r="32">
      <c r="A32" s="1"/>
      <c r="B32" s="1"/>
      <c r="C32" s="1"/>
      <c r="D32" s="1"/>
      <c r="E32" s="1"/>
      <c r="F32" s="1"/>
      <c r="G32" s="1"/>
      <c r="H32" s="1"/>
      <c r="I32" s="9" t="s">
        <v>24</v>
      </c>
      <c r="J32" s="12" t="s">
        <v>21</v>
      </c>
      <c r="K32" s="9" t="s">
        <v>21</v>
      </c>
      <c r="L32" s="9" t="s">
        <v>21</v>
      </c>
      <c r="M32" s="18">
        <f>SUMIF('Taxa PT - Discentes'!A:A, "2", 'Taxa PT - Discentes'!H:H)</f>
        <v>0</v>
      </c>
      <c r="N32" s="9" t="s">
        <v>21</v>
      </c>
      <c r="O32" s="18">
        <f t="shared" si="5"/>
        <v>0</v>
      </c>
      <c r="P32" s="1"/>
    </row>
    <row r="33">
      <c r="A33" s="1"/>
      <c r="B33" s="1"/>
      <c r="C33" s="1"/>
      <c r="D33" s="1"/>
      <c r="E33" s="1"/>
      <c r="F33" s="1"/>
      <c r="G33" s="1"/>
      <c r="H33" s="1"/>
      <c r="I33" s="9" t="s">
        <v>25</v>
      </c>
      <c r="J33" s="18" t="str">
        <f>Bancas!K30</f>
        <v/>
      </c>
      <c r="K33" s="18" t="str">
        <f>Bancas!L30</f>
        <v/>
      </c>
      <c r="L33" s="18" t="str">
        <f>Bancas!M30</f>
        <v/>
      </c>
      <c r="M33" s="18" t="str">
        <f>Bancas!N30</f>
        <v/>
      </c>
      <c r="N33" s="9" t="s">
        <v>21</v>
      </c>
      <c r="O33" s="18">
        <f t="shared" si="5"/>
        <v>0</v>
      </c>
      <c r="P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2"/>
      <c r="K34" s="1"/>
      <c r="L34" s="1"/>
      <c r="M34" s="1"/>
      <c r="N34" s="1"/>
      <c r="O34" s="22">
        <f>SUM(O27:O33)</f>
        <v>29405</v>
      </c>
      <c r="P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2"/>
      <c r="K41" s="1"/>
      <c r="L41" s="1"/>
      <c r="M41" s="1"/>
      <c r="N41" s="1"/>
      <c r="O41" s="1"/>
      <c r="P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2"/>
      <c r="K42" s="1"/>
      <c r="L42" s="1"/>
      <c r="M42" s="1"/>
      <c r="N42" s="1"/>
      <c r="O42" s="1"/>
      <c r="P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</row>
  </sheetData>
  <mergeCells count="9">
    <mergeCell ref="B18:C18"/>
    <mergeCell ref="B19:C19"/>
    <mergeCell ref="B2:E2"/>
    <mergeCell ref="B3:C3"/>
    <mergeCell ref="I3:O3"/>
    <mergeCell ref="B4:C4"/>
    <mergeCell ref="B6:E6"/>
    <mergeCell ref="B16:C16"/>
    <mergeCell ref="B17:C17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75"/>
    <col customWidth="1" min="2" max="2" width="47.5"/>
    <col customWidth="1" min="3" max="3" width="17.25"/>
  </cols>
  <sheetData>
    <row r="1">
      <c r="A1" s="155" t="s">
        <v>389</v>
      </c>
      <c r="B1" s="4"/>
      <c r="C1" s="5"/>
    </row>
    <row r="2">
      <c r="A2" s="156" t="s">
        <v>390</v>
      </c>
      <c r="B2" s="156" t="s">
        <v>391</v>
      </c>
      <c r="C2" s="157" t="s">
        <v>392</v>
      </c>
    </row>
    <row r="3">
      <c r="A3" s="33" t="s">
        <v>393</v>
      </c>
      <c r="B3" s="23" t="s">
        <v>394</v>
      </c>
      <c r="C3" s="31">
        <v>2662.4</v>
      </c>
    </row>
    <row r="4">
      <c r="A4" s="33" t="s">
        <v>395</v>
      </c>
      <c r="B4" s="33" t="s">
        <v>394</v>
      </c>
      <c r="C4" s="31">
        <v>2662.4</v>
      </c>
    </row>
    <row r="5">
      <c r="A5" s="33"/>
      <c r="B5" s="33"/>
      <c r="C5" s="31"/>
    </row>
    <row r="6">
      <c r="A6" s="33"/>
      <c r="B6" s="33"/>
      <c r="C6" s="31"/>
    </row>
    <row r="7">
      <c r="A7" s="33"/>
      <c r="B7" s="158" t="s">
        <v>11</v>
      </c>
      <c r="C7" s="159">
        <f>sum(C3:C6)</f>
        <v>5324.8</v>
      </c>
    </row>
  </sheetData>
  <mergeCells count="1">
    <mergeCell ref="A1:C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</sheetPr>
  <sheetViews>
    <sheetView workbookViewId="0"/>
  </sheetViews>
  <sheetFormatPr customHeight="1" defaultColWidth="12.63" defaultRowHeight="15.75"/>
  <cols>
    <col customWidth="1" min="1" max="1" width="23.25"/>
    <col customWidth="1" min="2" max="2" width="5.88"/>
    <col customWidth="1" min="3" max="3" width="24.75"/>
    <col customWidth="1" min="4" max="4" width="5.88"/>
    <col customWidth="1" min="6" max="6" width="24.25"/>
    <col customWidth="1" min="7" max="7" width="13.0"/>
    <col customWidth="1" min="8" max="8" width="18.38"/>
    <col customWidth="1" min="11" max="11" width="13.25"/>
  </cols>
  <sheetData>
    <row r="1">
      <c r="A1" s="25" t="s">
        <v>29</v>
      </c>
    </row>
    <row r="2">
      <c r="A2" s="26" t="s">
        <v>30</v>
      </c>
      <c r="B2" s="26" t="s">
        <v>31</v>
      </c>
      <c r="C2" s="26" t="s">
        <v>32</v>
      </c>
      <c r="D2" s="26" t="s">
        <v>33</v>
      </c>
      <c r="E2" s="26" t="s">
        <v>34</v>
      </c>
      <c r="F2" s="26" t="s">
        <v>35</v>
      </c>
      <c r="G2" s="26" t="s">
        <v>36</v>
      </c>
      <c r="H2" s="26" t="s">
        <v>37</v>
      </c>
      <c r="I2" s="26" t="s">
        <v>38</v>
      </c>
      <c r="J2" s="26" t="s">
        <v>39</v>
      </c>
      <c r="K2" s="27" t="s">
        <v>6</v>
      </c>
      <c r="L2" s="27" t="s">
        <v>8</v>
      </c>
      <c r="M2" s="27" t="s">
        <v>7</v>
      </c>
      <c r="N2" s="27" t="s">
        <v>9</v>
      </c>
    </row>
    <row r="3">
      <c r="A3" s="28" t="s">
        <v>40</v>
      </c>
      <c r="B3" s="28" t="s">
        <v>41</v>
      </c>
      <c r="C3" s="28" t="s">
        <v>42</v>
      </c>
      <c r="D3" s="28" t="s">
        <v>43</v>
      </c>
      <c r="E3" s="29">
        <v>45589.0</v>
      </c>
      <c r="F3" s="28" t="s">
        <v>44</v>
      </c>
      <c r="G3" s="28" t="s">
        <v>45</v>
      </c>
      <c r="H3" s="28" t="s">
        <v>46</v>
      </c>
      <c r="I3" s="30"/>
      <c r="J3" s="30"/>
      <c r="K3" s="31">
        <v>887.05</v>
      </c>
      <c r="L3" s="31">
        <v>280.0</v>
      </c>
      <c r="M3" s="32"/>
      <c r="N3" s="32"/>
    </row>
    <row r="4">
      <c r="A4" s="23"/>
      <c r="B4" s="33"/>
      <c r="C4" s="33"/>
      <c r="D4" s="33"/>
      <c r="E4" s="34"/>
      <c r="F4" s="35"/>
      <c r="G4" s="33"/>
      <c r="H4" s="33"/>
      <c r="I4" s="30"/>
      <c r="J4" s="30"/>
      <c r="K4" s="31"/>
      <c r="L4" s="32"/>
      <c r="M4" s="32"/>
      <c r="N4" s="32"/>
    </row>
    <row r="5">
      <c r="A5" s="28"/>
      <c r="B5" s="28"/>
      <c r="C5" s="28"/>
      <c r="D5" s="28"/>
      <c r="E5" s="29"/>
      <c r="F5" s="28"/>
      <c r="G5" s="28"/>
      <c r="H5" s="28"/>
      <c r="I5" s="36"/>
      <c r="J5" s="36"/>
      <c r="K5" s="31"/>
      <c r="L5" s="31"/>
      <c r="M5" s="31"/>
      <c r="N5" s="31"/>
    </row>
    <row r="6">
      <c r="A6" s="28"/>
      <c r="B6" s="28"/>
      <c r="C6" s="28"/>
      <c r="D6" s="28"/>
      <c r="E6" s="37"/>
      <c r="F6" s="28"/>
      <c r="G6" s="33"/>
      <c r="H6" s="33"/>
      <c r="I6" s="36"/>
      <c r="J6" s="36"/>
      <c r="K6" s="32"/>
      <c r="L6" s="32"/>
      <c r="M6" s="32"/>
      <c r="N6" s="32"/>
    </row>
    <row r="7">
      <c r="A7" s="28"/>
      <c r="B7" s="28"/>
      <c r="C7" s="28"/>
      <c r="D7" s="28"/>
      <c r="E7" s="38"/>
      <c r="F7" s="28"/>
      <c r="G7" s="28"/>
      <c r="H7" s="28"/>
      <c r="I7" s="36"/>
      <c r="J7" s="36"/>
      <c r="K7" s="32"/>
      <c r="L7" s="32"/>
      <c r="M7" s="32"/>
      <c r="N7" s="32"/>
    </row>
    <row r="8">
      <c r="A8" s="28"/>
      <c r="B8" s="23"/>
      <c r="C8" s="28"/>
      <c r="D8" s="23"/>
      <c r="E8" s="39"/>
      <c r="F8" s="23"/>
      <c r="G8" s="28"/>
      <c r="H8" s="28"/>
      <c r="I8" s="36"/>
      <c r="J8" s="36"/>
      <c r="K8" s="32"/>
      <c r="L8" s="32"/>
      <c r="M8" s="32"/>
      <c r="N8" s="32"/>
    </row>
    <row r="9">
      <c r="A9" s="28"/>
      <c r="B9" s="28"/>
      <c r="C9" s="28"/>
      <c r="D9" s="28"/>
      <c r="E9" s="28"/>
      <c r="F9" s="28"/>
      <c r="G9" s="28"/>
      <c r="H9" s="28"/>
      <c r="I9" s="30"/>
      <c r="J9" s="30"/>
      <c r="K9" s="32"/>
      <c r="L9" s="32"/>
      <c r="M9" s="32"/>
      <c r="N9" s="32"/>
    </row>
    <row r="10">
      <c r="A10" s="28"/>
      <c r="B10" s="28"/>
      <c r="C10" s="28"/>
      <c r="D10" s="28"/>
      <c r="E10" s="28"/>
      <c r="F10" s="40"/>
      <c r="G10" s="28"/>
      <c r="H10" s="28"/>
      <c r="I10" s="30"/>
      <c r="J10" s="30"/>
      <c r="K10" s="32"/>
      <c r="L10" s="32"/>
      <c r="M10" s="32"/>
      <c r="N10" s="32"/>
    </row>
    <row r="11">
      <c r="A11" s="28"/>
      <c r="B11" s="28"/>
      <c r="C11" s="28"/>
      <c r="D11" s="28"/>
      <c r="E11" s="41"/>
      <c r="F11" s="28"/>
      <c r="G11" s="23"/>
      <c r="H11" s="23"/>
      <c r="I11" s="30"/>
      <c r="J11" s="30"/>
      <c r="K11" s="32"/>
      <c r="L11" s="32"/>
      <c r="M11" s="32"/>
      <c r="N11" s="32"/>
    </row>
    <row r="12">
      <c r="A12" s="28"/>
      <c r="B12" s="28"/>
      <c r="C12" s="28"/>
      <c r="D12" s="28"/>
      <c r="E12" s="42"/>
      <c r="F12" s="28"/>
      <c r="G12" s="33"/>
      <c r="H12" s="33"/>
      <c r="I12" s="30"/>
      <c r="J12" s="30"/>
      <c r="K12" s="32"/>
      <c r="L12" s="32"/>
      <c r="M12" s="32"/>
      <c r="N12" s="32"/>
    </row>
    <row r="13">
      <c r="A13" s="28"/>
      <c r="B13" s="28"/>
      <c r="C13" s="28"/>
      <c r="D13" s="28"/>
      <c r="E13" s="42"/>
      <c r="F13" s="28"/>
      <c r="G13" s="33"/>
      <c r="H13" s="33"/>
      <c r="I13" s="30"/>
      <c r="J13" s="30"/>
      <c r="K13" s="31"/>
      <c r="L13" s="32"/>
      <c r="M13" s="32"/>
      <c r="N13" s="32"/>
    </row>
    <row r="14">
      <c r="A14" s="28"/>
      <c r="B14" s="28"/>
      <c r="C14" s="28"/>
      <c r="D14" s="28"/>
      <c r="E14" s="42"/>
      <c r="F14" s="28"/>
      <c r="G14" s="33"/>
      <c r="H14" s="33"/>
      <c r="I14" s="30"/>
      <c r="J14" s="30"/>
      <c r="K14" s="32"/>
      <c r="L14" s="32"/>
      <c r="M14" s="32"/>
      <c r="N14" s="32"/>
    </row>
    <row r="15">
      <c r="A15" s="28"/>
      <c r="B15" s="28"/>
      <c r="C15" s="28"/>
      <c r="D15" s="28"/>
      <c r="E15" s="42"/>
      <c r="F15" s="28"/>
      <c r="G15" s="33"/>
      <c r="H15" s="33"/>
      <c r="I15" s="30"/>
      <c r="J15" s="30"/>
      <c r="K15" s="32"/>
      <c r="L15" s="32"/>
      <c r="M15" s="32"/>
      <c r="N15" s="32"/>
    </row>
    <row r="16">
      <c r="A16" s="28"/>
      <c r="B16" s="28"/>
      <c r="C16" s="28"/>
      <c r="D16" s="28"/>
      <c r="E16" s="42"/>
      <c r="F16" s="28"/>
      <c r="G16" s="33"/>
      <c r="H16" s="33"/>
      <c r="I16" s="30"/>
      <c r="J16" s="30"/>
      <c r="K16" s="32"/>
      <c r="L16" s="32"/>
      <c r="M16" s="32"/>
      <c r="N16" s="32"/>
    </row>
    <row r="17">
      <c r="A17" s="28"/>
      <c r="B17" s="28"/>
      <c r="C17" s="28"/>
      <c r="D17" s="28"/>
      <c r="E17" s="42"/>
      <c r="F17" s="28"/>
      <c r="G17" s="33"/>
      <c r="H17" s="33"/>
      <c r="I17" s="30"/>
      <c r="J17" s="30"/>
      <c r="K17" s="32"/>
      <c r="L17" s="32"/>
      <c r="M17" s="32"/>
      <c r="N17" s="32"/>
    </row>
    <row r="18">
      <c r="A18" s="28"/>
      <c r="B18" s="28"/>
      <c r="C18" s="28"/>
      <c r="D18" s="28"/>
      <c r="E18" s="42"/>
      <c r="F18" s="28"/>
      <c r="G18" s="33"/>
      <c r="H18" s="33"/>
      <c r="I18" s="30"/>
      <c r="J18" s="30"/>
      <c r="K18" s="32"/>
      <c r="L18" s="32"/>
      <c r="M18" s="32"/>
      <c r="N18" s="32"/>
    </row>
    <row r="19">
      <c r="A19" s="28"/>
      <c r="B19" s="28"/>
      <c r="C19" s="28"/>
      <c r="D19" s="28"/>
      <c r="E19" s="42"/>
      <c r="F19" s="28"/>
      <c r="G19" s="33"/>
      <c r="H19" s="33"/>
      <c r="I19" s="30"/>
      <c r="J19" s="30"/>
      <c r="K19" s="32"/>
      <c r="L19" s="32"/>
      <c r="M19" s="32"/>
      <c r="N19" s="32"/>
    </row>
    <row r="20">
      <c r="A20" s="30"/>
      <c r="B20" s="30"/>
      <c r="C20" s="30"/>
      <c r="D20" s="30"/>
      <c r="E20" s="30"/>
      <c r="F20" s="30"/>
      <c r="G20" s="30"/>
      <c r="H20" s="30"/>
      <c r="I20" s="30"/>
      <c r="J20" s="43" t="s">
        <v>47</v>
      </c>
      <c r="K20" s="44">
        <f t="shared" ref="K20:N20" si="1">SUM(K2:K19)</f>
        <v>887.05</v>
      </c>
      <c r="L20" s="44">
        <f t="shared" si="1"/>
        <v>280</v>
      </c>
      <c r="M20" s="44">
        <f t="shared" si="1"/>
        <v>0</v>
      </c>
      <c r="N20" s="44">
        <f t="shared" si="1"/>
        <v>0</v>
      </c>
    </row>
    <row r="2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2"/>
      <c r="L21" s="32"/>
      <c r="M21" s="45" t="s">
        <v>11</v>
      </c>
      <c r="N21" s="44">
        <f>SUM(K20:N20)</f>
        <v>1167.05</v>
      </c>
    </row>
  </sheetData>
  <autoFilter ref="$A$2:$N$21"/>
  <mergeCells count="1">
    <mergeCell ref="A1:N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5.0"/>
    <col customWidth="1" min="2" max="2" width="26.25"/>
    <col customWidth="1" min="3" max="3" width="5.75"/>
    <col customWidth="1" min="4" max="4" width="28.63"/>
    <col customWidth="1" min="5" max="5" width="24.0"/>
    <col customWidth="1" min="6" max="6" width="8.75"/>
    <col customWidth="1" min="15" max="15" width="15.13"/>
  </cols>
  <sheetData>
    <row r="1">
      <c r="A1" s="46" t="s">
        <v>48</v>
      </c>
    </row>
    <row r="2">
      <c r="A2" s="47" t="s">
        <v>49</v>
      </c>
      <c r="B2" s="47" t="s">
        <v>50</v>
      </c>
      <c r="C2" s="47" t="s">
        <v>31</v>
      </c>
      <c r="D2" s="47" t="s">
        <v>51</v>
      </c>
      <c r="E2" s="47" t="s">
        <v>52</v>
      </c>
      <c r="F2" s="47" t="s">
        <v>53</v>
      </c>
      <c r="G2" s="47" t="s">
        <v>36</v>
      </c>
      <c r="H2" s="47" t="s">
        <v>34</v>
      </c>
      <c r="I2" s="48" t="s">
        <v>38</v>
      </c>
      <c r="J2" s="48" t="s">
        <v>39</v>
      </c>
      <c r="K2" s="49" t="s">
        <v>54</v>
      </c>
      <c r="L2" s="50" t="s">
        <v>6</v>
      </c>
      <c r="M2" s="50" t="s">
        <v>8</v>
      </c>
      <c r="N2" s="50" t="s">
        <v>7</v>
      </c>
      <c r="O2" s="50" t="s">
        <v>9</v>
      </c>
      <c r="P2" s="50" t="s">
        <v>10</v>
      </c>
    </row>
    <row r="3">
      <c r="A3" s="23">
        <v>1.0</v>
      </c>
      <c r="B3" s="51" t="s">
        <v>55</v>
      </c>
      <c r="C3" s="23" t="s">
        <v>56</v>
      </c>
      <c r="D3" s="23" t="s">
        <v>57</v>
      </c>
      <c r="E3" s="23" t="s">
        <v>58</v>
      </c>
      <c r="F3" s="23" t="s">
        <v>6</v>
      </c>
      <c r="G3" s="23" t="s">
        <v>59</v>
      </c>
      <c r="H3" s="23" t="s">
        <v>60</v>
      </c>
      <c r="I3" s="52">
        <v>45614.0</v>
      </c>
      <c r="J3" s="52">
        <v>45624.0</v>
      </c>
      <c r="K3" s="53" t="s">
        <v>61</v>
      </c>
      <c r="L3" s="24">
        <f>IFS(F3="A", K3*'Valores de Referência'!$B$9,F3="B",K3*'Valores de Referência'!$C$9, F3="D", K3*'Valores de Referência'!$E$9)</f>
        <v>12121.2</v>
      </c>
      <c r="M3" s="54"/>
      <c r="N3" s="54"/>
      <c r="O3" s="54"/>
      <c r="P3" s="54"/>
    </row>
    <row r="4">
      <c r="A4" s="23">
        <v>1.0</v>
      </c>
      <c r="B4" s="23" t="s">
        <v>62</v>
      </c>
      <c r="C4" s="23" t="s">
        <v>63</v>
      </c>
      <c r="D4" s="28" t="s">
        <v>64</v>
      </c>
      <c r="E4" s="23" t="s">
        <v>65</v>
      </c>
      <c r="F4" s="23" t="s">
        <v>6</v>
      </c>
      <c r="G4" s="23" t="s">
        <v>6</v>
      </c>
      <c r="H4" s="23" t="s">
        <v>66</v>
      </c>
      <c r="I4" s="55"/>
      <c r="J4" s="55"/>
      <c r="K4" s="56" t="s">
        <v>67</v>
      </c>
      <c r="L4" s="24">
        <f>IFS(F4="A", K4*'Valores de Referência'!$B$9,F4="B",K4*'Valores de Referência'!$C$9, F4="D", K4*'Valores de Referência'!$E$9)</f>
        <v>8080.8</v>
      </c>
      <c r="M4" s="57"/>
      <c r="N4" s="58"/>
      <c r="O4" s="58"/>
      <c r="P4" s="57"/>
    </row>
    <row r="5">
      <c r="A5" s="23">
        <v>2.0</v>
      </c>
      <c r="B5" s="23" t="s">
        <v>62</v>
      </c>
      <c r="C5" s="23" t="s">
        <v>63</v>
      </c>
      <c r="D5" s="23" t="s">
        <v>68</v>
      </c>
      <c r="E5" s="23" t="s">
        <v>69</v>
      </c>
      <c r="F5" s="23" t="s">
        <v>6</v>
      </c>
      <c r="G5" s="33"/>
      <c r="H5" s="23" t="s">
        <v>70</v>
      </c>
      <c r="I5" s="55"/>
      <c r="J5" s="55"/>
      <c r="K5" s="59"/>
      <c r="L5" s="24">
        <f>IFS(F5="A", K5*'Valores de Referência'!$B$9,F5="B",K5*'Valores de Referência'!$C$9, F5="D", K5*'Valores de Referência'!$E$9)</f>
        <v>0</v>
      </c>
      <c r="M5" s="60"/>
      <c r="N5" s="60"/>
      <c r="O5" s="60"/>
      <c r="P5" s="60"/>
    </row>
    <row r="6">
      <c r="A6" s="23">
        <v>4.0</v>
      </c>
      <c r="B6" s="28" t="s">
        <v>71</v>
      </c>
      <c r="C6" s="23" t="s">
        <v>63</v>
      </c>
      <c r="D6" s="23" t="s">
        <v>72</v>
      </c>
      <c r="E6" s="23" t="s">
        <v>73</v>
      </c>
      <c r="F6" s="23" t="s">
        <v>6</v>
      </c>
      <c r="G6" s="23"/>
      <c r="H6" s="23" t="s">
        <v>60</v>
      </c>
      <c r="I6" s="55"/>
      <c r="J6" s="55"/>
      <c r="K6" s="56"/>
      <c r="L6" s="24">
        <f>IFS(F6="A", K6*'Valores de Referência'!$B$9,F6="B",K6*'Valores de Referência'!$C$9, F6="D", K6*'Valores de Referência'!$E$9)</f>
        <v>0</v>
      </c>
      <c r="M6" s="57"/>
      <c r="N6" s="58"/>
      <c r="O6" s="58"/>
      <c r="P6" s="57"/>
    </row>
    <row r="7" ht="28.5" customHeight="1">
      <c r="A7" s="23">
        <v>4.0</v>
      </c>
      <c r="B7" s="61" t="s">
        <v>74</v>
      </c>
      <c r="C7" s="23" t="s">
        <v>63</v>
      </c>
      <c r="D7" s="23" t="s">
        <v>75</v>
      </c>
      <c r="E7" s="23" t="s">
        <v>76</v>
      </c>
      <c r="F7" s="23" t="s">
        <v>77</v>
      </c>
      <c r="G7" s="23"/>
      <c r="H7" s="23" t="s">
        <v>78</v>
      </c>
      <c r="I7" s="55"/>
      <c r="J7" s="55"/>
      <c r="K7" s="56"/>
      <c r="L7" s="24">
        <f>IFS(F7="A", K7*'Valores de Referência'!$B$9,F7="B",K7*'Valores de Referência'!$C$9, F7="D", K7*'Valores de Referência'!$E$9)</f>
        <v>0</v>
      </c>
      <c r="M7" s="57"/>
      <c r="N7" s="58"/>
      <c r="O7" s="58"/>
      <c r="P7" s="57"/>
    </row>
    <row r="8">
      <c r="A8" s="23">
        <v>4.0</v>
      </c>
      <c r="B8" s="23" t="s">
        <v>62</v>
      </c>
      <c r="C8" s="23" t="s">
        <v>63</v>
      </c>
      <c r="D8" s="23" t="s">
        <v>79</v>
      </c>
      <c r="E8" s="23" t="s">
        <v>80</v>
      </c>
      <c r="F8" s="23" t="s">
        <v>77</v>
      </c>
      <c r="G8" s="23"/>
      <c r="H8" s="23" t="s">
        <v>81</v>
      </c>
      <c r="I8" s="55"/>
      <c r="J8" s="55"/>
      <c r="K8" s="56"/>
      <c r="L8" s="24">
        <f>IFS(F8="A", K8*'Valores de Referência'!$B$9,F8="B",K8*'Valores de Referência'!$C$9, F8="D", K8*'Valores de Referência'!$E$9)</f>
        <v>0</v>
      </c>
      <c r="M8" s="58"/>
      <c r="N8" s="58"/>
      <c r="O8" s="58"/>
      <c r="P8" s="57"/>
    </row>
    <row r="9">
      <c r="A9" s="23">
        <v>4.0</v>
      </c>
      <c r="B9" s="23" t="s">
        <v>82</v>
      </c>
      <c r="C9" s="23" t="s">
        <v>63</v>
      </c>
      <c r="D9" s="23" t="s">
        <v>79</v>
      </c>
      <c r="E9" s="23" t="s">
        <v>80</v>
      </c>
      <c r="F9" s="23" t="s">
        <v>77</v>
      </c>
      <c r="G9" s="23"/>
      <c r="H9" s="23" t="s">
        <v>81</v>
      </c>
      <c r="I9" s="55"/>
      <c r="J9" s="55"/>
      <c r="K9" s="56"/>
      <c r="L9" s="24">
        <f>IFS(F9="A", K9*'Valores de Referência'!$B$9,F9="B",K9*'Valores de Referência'!$C$9, F9="D", K9*'Valores de Referência'!$E$9)</f>
        <v>0</v>
      </c>
      <c r="M9" s="57"/>
      <c r="N9" s="58"/>
      <c r="O9" s="58"/>
      <c r="P9" s="58"/>
    </row>
    <row r="10">
      <c r="A10" s="23">
        <v>4.0</v>
      </c>
      <c r="B10" s="28" t="s">
        <v>83</v>
      </c>
      <c r="C10" s="23" t="s">
        <v>63</v>
      </c>
      <c r="D10" s="23" t="s">
        <v>79</v>
      </c>
      <c r="E10" s="23" t="s">
        <v>80</v>
      </c>
      <c r="F10" s="23" t="s">
        <v>77</v>
      </c>
      <c r="G10" s="23"/>
      <c r="H10" s="23" t="s">
        <v>81</v>
      </c>
      <c r="I10" s="55"/>
      <c r="J10" s="55"/>
      <c r="K10" s="56"/>
      <c r="L10" s="24">
        <f>IFS(F10="A", K10*'Valores de Referência'!$B$9,F10="B",K10*'Valores de Referência'!$C$9, F10="D", K10*'Valores de Referência'!$E$9)</f>
        <v>0</v>
      </c>
      <c r="M10" s="57"/>
      <c r="N10" s="58"/>
      <c r="O10" s="58"/>
      <c r="P10" s="58"/>
    </row>
    <row r="11">
      <c r="A11" s="23"/>
      <c r="B11" s="28" t="s">
        <v>84</v>
      </c>
      <c r="C11" s="23" t="s">
        <v>63</v>
      </c>
      <c r="D11" s="23" t="s">
        <v>85</v>
      </c>
      <c r="E11" s="23" t="s">
        <v>86</v>
      </c>
      <c r="F11" s="23" t="s">
        <v>6</v>
      </c>
      <c r="G11" s="23"/>
      <c r="H11" s="23" t="s">
        <v>87</v>
      </c>
      <c r="I11" s="55"/>
      <c r="J11" s="55"/>
      <c r="K11" s="56"/>
      <c r="L11" s="24">
        <f>IFS(F11="A", K11*'Valores de Referência'!$B$9,F11="B",K11*'Valores de Referência'!$C$9, F11="D", K11*'Valores de Referência'!$E$9)</f>
        <v>0</v>
      </c>
      <c r="M11" s="57"/>
      <c r="N11" s="58"/>
      <c r="O11" s="58"/>
      <c r="P11" s="57"/>
    </row>
    <row r="12" ht="37.5" customHeight="1">
      <c r="A12" s="23"/>
      <c r="B12" s="28" t="s">
        <v>84</v>
      </c>
      <c r="C12" s="23" t="s">
        <v>63</v>
      </c>
      <c r="D12" s="23" t="s">
        <v>72</v>
      </c>
      <c r="E12" s="23" t="s">
        <v>73</v>
      </c>
      <c r="F12" s="23" t="s">
        <v>6</v>
      </c>
      <c r="G12" s="23"/>
      <c r="H12" s="23" t="s">
        <v>60</v>
      </c>
      <c r="I12" s="55"/>
      <c r="J12" s="55"/>
      <c r="K12" s="56"/>
      <c r="L12" s="24">
        <f>IFS(F12="A", K12*'Valores de Referência'!$B$9,F12="B",K12*'Valores de Referência'!$C$9, F12="D", K12*'Valores de Referência'!$E$9)</f>
        <v>0</v>
      </c>
      <c r="M12" s="57"/>
      <c r="N12" s="58"/>
      <c r="O12" s="58"/>
      <c r="P12" s="58"/>
    </row>
    <row r="13">
      <c r="A13" s="23"/>
      <c r="B13" s="23" t="s">
        <v>88</v>
      </c>
      <c r="C13" s="23" t="s">
        <v>63</v>
      </c>
      <c r="D13" s="23" t="s">
        <v>89</v>
      </c>
      <c r="E13" s="23" t="s">
        <v>90</v>
      </c>
      <c r="F13" s="23" t="s">
        <v>6</v>
      </c>
      <c r="G13" s="23"/>
      <c r="H13" s="23" t="s">
        <v>91</v>
      </c>
      <c r="I13" s="55"/>
      <c r="J13" s="55"/>
      <c r="K13" s="58"/>
      <c r="L13" s="24">
        <f>IFS(F13="A", K13*'Valores de Referência'!$B$9,F13="B",K13*'Valores de Referência'!$C$9, F13="D", K13*'Valores de Referência'!$E$9)</f>
        <v>0</v>
      </c>
      <c r="M13" s="58"/>
      <c r="N13" s="58"/>
      <c r="O13" s="58"/>
      <c r="P13" s="57"/>
    </row>
    <row r="14">
      <c r="A14" s="23"/>
      <c r="B14" s="23" t="s">
        <v>92</v>
      </c>
      <c r="C14" s="23" t="s">
        <v>93</v>
      </c>
      <c r="D14" s="28" t="s">
        <v>94</v>
      </c>
      <c r="E14" s="23" t="s">
        <v>95</v>
      </c>
      <c r="F14" s="23" t="s">
        <v>77</v>
      </c>
      <c r="G14" s="23" t="s">
        <v>96</v>
      </c>
      <c r="H14" s="23" t="s">
        <v>97</v>
      </c>
      <c r="I14" s="55"/>
      <c r="J14" s="55"/>
      <c r="K14" s="56"/>
      <c r="L14" s="24">
        <f>IFS(F14="A", K14*'Valores de Referência'!$B$9,F14="B",K14*'Valores de Referência'!$C$9, F14="D", K14*'Valores de Referência'!$E$9)</f>
        <v>0</v>
      </c>
      <c r="M14" s="57"/>
      <c r="N14" s="58"/>
      <c r="O14" s="57" t="s">
        <v>98</v>
      </c>
      <c r="P14" s="58"/>
    </row>
    <row r="15">
      <c r="A15" s="23"/>
      <c r="B15" s="62" t="s">
        <v>99</v>
      </c>
      <c r="C15" s="23" t="s">
        <v>93</v>
      </c>
      <c r="D15" s="28" t="s">
        <v>100</v>
      </c>
      <c r="E15" s="23" t="s">
        <v>101</v>
      </c>
      <c r="F15" s="23" t="s">
        <v>102</v>
      </c>
      <c r="G15" s="23" t="s">
        <v>6</v>
      </c>
      <c r="H15" s="23" t="s">
        <v>103</v>
      </c>
      <c r="I15" s="55"/>
      <c r="J15" s="55"/>
      <c r="K15" s="56"/>
      <c r="L15" s="24">
        <f>IFS(F15="A", K15*'Valores de Referência'!$B$9,F15="B",K15*'Valores de Referência'!$C$9, F15="D", K15*'Valores de Referência'!$E$9)</f>
        <v>0</v>
      </c>
      <c r="M15" s="57"/>
      <c r="N15" s="58"/>
      <c r="O15" s="58"/>
      <c r="P15" s="57"/>
    </row>
    <row r="16">
      <c r="A16" s="23"/>
      <c r="B16" s="28" t="s">
        <v>83</v>
      </c>
      <c r="C16" s="23" t="s">
        <v>63</v>
      </c>
      <c r="D16" s="23" t="s">
        <v>68</v>
      </c>
      <c r="E16" s="23" t="s">
        <v>69</v>
      </c>
      <c r="F16" s="23" t="s">
        <v>6</v>
      </c>
      <c r="G16" s="33"/>
      <c r="H16" s="23" t="s">
        <v>70</v>
      </c>
      <c r="I16" s="55"/>
      <c r="J16" s="55"/>
      <c r="K16" s="56"/>
      <c r="L16" s="24">
        <f>IFS(F16="A", K16*'Valores de Referência'!$B$9,F16="B",K16*'Valores de Referência'!$C$9, F16="D", K16*'Valores de Referência'!$E$9)</f>
        <v>0</v>
      </c>
      <c r="M16" s="57"/>
      <c r="N16" s="58"/>
      <c r="O16" s="58"/>
      <c r="P16" s="57"/>
    </row>
    <row r="17">
      <c r="A17" s="23"/>
      <c r="B17" s="23" t="s">
        <v>82</v>
      </c>
      <c r="C17" s="23" t="s">
        <v>63</v>
      </c>
      <c r="D17" s="23" t="s">
        <v>68</v>
      </c>
      <c r="E17" s="23" t="s">
        <v>69</v>
      </c>
      <c r="F17" s="23" t="s">
        <v>6</v>
      </c>
      <c r="G17" s="33" t="s">
        <v>6</v>
      </c>
      <c r="H17" s="23" t="s">
        <v>70</v>
      </c>
      <c r="I17" s="55"/>
      <c r="J17" s="55"/>
      <c r="K17" s="56"/>
      <c r="L17" s="24">
        <f>IFS(F17="A", K17*'Valores de Referência'!$B$9,F17="B",K17*'Valores de Referência'!$C$9, F17="D", K17*'Valores de Referência'!$E$9)</f>
        <v>0</v>
      </c>
      <c r="M17" s="57"/>
      <c r="N17" s="58"/>
      <c r="O17" s="58"/>
      <c r="P17" s="57"/>
    </row>
    <row r="18">
      <c r="A18" s="23"/>
      <c r="B18" s="23" t="s">
        <v>82</v>
      </c>
      <c r="C18" s="23" t="s">
        <v>63</v>
      </c>
      <c r="D18" s="28" t="s">
        <v>64</v>
      </c>
      <c r="E18" s="23" t="s">
        <v>65</v>
      </c>
      <c r="F18" s="23" t="s">
        <v>6</v>
      </c>
      <c r="G18" s="23"/>
      <c r="H18" s="23" t="s">
        <v>66</v>
      </c>
      <c r="I18" s="55"/>
      <c r="J18" s="55"/>
      <c r="K18" s="56"/>
      <c r="L18" s="24">
        <f>IFS(F18="A", K18*'Valores de Referência'!$B$9,F18="B",K18*'Valores de Referência'!$C$9, F18="D", K18*'Valores de Referência'!$E$9)</f>
        <v>0</v>
      </c>
      <c r="M18" s="57"/>
      <c r="N18" s="58"/>
      <c r="O18" s="58"/>
      <c r="P18" s="58"/>
    </row>
    <row r="19">
      <c r="A19" s="23"/>
      <c r="B19" s="28" t="s">
        <v>83</v>
      </c>
      <c r="C19" s="23" t="s">
        <v>63</v>
      </c>
      <c r="D19" s="28" t="s">
        <v>64</v>
      </c>
      <c r="E19" s="23" t="s">
        <v>65</v>
      </c>
      <c r="F19" s="23" t="s">
        <v>6</v>
      </c>
      <c r="G19" s="23" t="s">
        <v>6</v>
      </c>
      <c r="H19" s="23" t="s">
        <v>66</v>
      </c>
      <c r="I19" s="55"/>
      <c r="J19" s="55"/>
      <c r="K19" s="56"/>
      <c r="L19" s="24">
        <f>IFS(F19="A", K19*'Valores de Referência'!$B$9,F19="B",K19*'Valores de Referência'!$C$9, F19="D", K19*'Valores de Referência'!$E$9)</f>
        <v>0</v>
      </c>
      <c r="M19" s="58"/>
      <c r="N19" s="58"/>
      <c r="O19" s="58"/>
      <c r="P19" s="57"/>
    </row>
    <row r="20">
      <c r="A20" s="23"/>
      <c r="B20" s="28" t="s">
        <v>104</v>
      </c>
      <c r="C20" s="23" t="s">
        <v>93</v>
      </c>
      <c r="D20" s="28" t="s">
        <v>94</v>
      </c>
      <c r="E20" s="23" t="s">
        <v>95</v>
      </c>
      <c r="F20" s="23" t="s">
        <v>77</v>
      </c>
      <c r="G20" s="23" t="s">
        <v>96</v>
      </c>
      <c r="H20" s="23" t="s">
        <v>97</v>
      </c>
      <c r="I20" s="55"/>
      <c r="J20" s="55"/>
      <c r="K20" s="56"/>
      <c r="L20" s="24">
        <f>IFS(F20="A", K20*'Valores de Referência'!$B$9,F20="B",K20*'Valores de Referência'!$C$9, F20="D", K20*'Valores de Referência'!$E$9)</f>
        <v>0</v>
      </c>
      <c r="M20" s="57"/>
      <c r="N20" s="58"/>
      <c r="O20" s="58"/>
      <c r="P20" s="57"/>
    </row>
    <row r="21">
      <c r="A21" s="23"/>
      <c r="B21" s="28" t="s">
        <v>105</v>
      </c>
      <c r="C21" s="23" t="s">
        <v>93</v>
      </c>
      <c r="D21" s="23" t="s">
        <v>64</v>
      </c>
      <c r="E21" s="23" t="s">
        <v>65</v>
      </c>
      <c r="F21" s="23" t="s">
        <v>6</v>
      </c>
      <c r="G21" s="23" t="s">
        <v>6</v>
      </c>
      <c r="H21" s="23" t="s">
        <v>66</v>
      </c>
      <c r="I21" s="55"/>
      <c r="J21" s="55"/>
      <c r="K21" s="56"/>
      <c r="L21" s="24">
        <f>IFS(F21="A", K21*'Valores de Referência'!$B$9,F21="B",K21*'Valores de Referência'!$C$9, F21="D", K21*'Valores de Referência'!$E$9)</f>
        <v>0</v>
      </c>
      <c r="M21" s="57"/>
      <c r="N21" s="58"/>
      <c r="O21" s="58"/>
      <c r="P21" s="58"/>
    </row>
    <row r="22" ht="41.25" customHeight="1">
      <c r="A22" s="23"/>
      <c r="B22" s="23" t="s">
        <v>92</v>
      </c>
      <c r="C22" s="23" t="s">
        <v>93</v>
      </c>
      <c r="D22" s="23" t="s">
        <v>64</v>
      </c>
      <c r="E22" s="23" t="s">
        <v>65</v>
      </c>
      <c r="F22" s="23" t="s">
        <v>6</v>
      </c>
      <c r="G22" s="23" t="s">
        <v>96</v>
      </c>
      <c r="H22" s="23" t="s">
        <v>66</v>
      </c>
      <c r="I22" s="55"/>
      <c r="J22" s="55"/>
      <c r="K22" s="56"/>
      <c r="L22" s="24">
        <f>IFS(F22="A", K22*'Valores de Referência'!$B$9,F22="B",K22*'Valores de Referência'!$C$9, F22="D", K22*'Valores de Referência'!$E$9)</f>
        <v>0</v>
      </c>
      <c r="M22" s="57"/>
      <c r="N22" s="58"/>
      <c r="O22" s="58"/>
      <c r="P22" s="58"/>
    </row>
    <row r="23">
      <c r="A23" s="23"/>
      <c r="B23" s="23" t="s">
        <v>106</v>
      </c>
      <c r="C23" s="23" t="s">
        <v>41</v>
      </c>
      <c r="D23" s="23" t="s">
        <v>107</v>
      </c>
      <c r="E23" s="23" t="s">
        <v>108</v>
      </c>
      <c r="F23" s="23" t="s">
        <v>77</v>
      </c>
      <c r="G23" s="23" t="s">
        <v>59</v>
      </c>
      <c r="H23" s="23" t="s">
        <v>109</v>
      </c>
      <c r="I23" s="55">
        <v>45558.0</v>
      </c>
      <c r="J23" s="55">
        <v>45563.0</v>
      </c>
      <c r="K23" s="56"/>
      <c r="L23" s="24">
        <f>IFS(F23="A", K23*'Valores de Referência'!$B$9,F23="B",K23*'Valores de Referência'!$C$9, F23="D", K23*'Valores de Referência'!$E$9)</f>
        <v>0</v>
      </c>
      <c r="M23" s="57"/>
      <c r="N23" s="58"/>
      <c r="O23" s="58"/>
      <c r="P23" s="57"/>
    </row>
    <row r="24">
      <c r="A24" s="23"/>
      <c r="B24" s="28"/>
      <c r="C24" s="23"/>
      <c r="D24" s="28"/>
      <c r="E24" s="23"/>
      <c r="F24" s="23"/>
      <c r="G24" s="23"/>
      <c r="H24" s="23"/>
      <c r="I24" s="55"/>
      <c r="J24" s="55"/>
      <c r="K24" s="56"/>
      <c r="L24" s="63"/>
      <c r="M24" s="57"/>
      <c r="N24" s="58"/>
      <c r="O24" s="58"/>
      <c r="P24" s="57"/>
    </row>
    <row r="25">
      <c r="A25" s="1"/>
      <c r="B25" s="1"/>
      <c r="C25" s="1"/>
      <c r="D25" s="1"/>
      <c r="E25" s="1"/>
      <c r="F25" s="1"/>
      <c r="G25" s="1"/>
      <c r="H25" s="1"/>
      <c r="I25" s="64"/>
      <c r="J25" s="64"/>
      <c r="K25" s="65" t="s">
        <v>47</v>
      </c>
      <c r="L25" s="66">
        <f t="shared" ref="L25:P25" si="1">SUM(L3:L24)</f>
        <v>20202</v>
      </c>
      <c r="M25" s="66">
        <f t="shared" si="1"/>
        <v>0</v>
      </c>
      <c r="N25" s="66">
        <f t="shared" si="1"/>
        <v>0</v>
      </c>
      <c r="O25" s="66">
        <f t="shared" si="1"/>
        <v>0</v>
      </c>
      <c r="P25" s="66">
        <f t="shared" si="1"/>
        <v>0</v>
      </c>
    </row>
    <row r="26">
      <c r="A26" s="1"/>
      <c r="B26" s="1"/>
      <c r="C26" s="23"/>
      <c r="D26" s="1"/>
      <c r="E26" s="1"/>
      <c r="F26" s="1"/>
      <c r="G26" s="1"/>
      <c r="H26" s="1"/>
      <c r="I26" s="64"/>
      <c r="J26" s="64"/>
      <c r="K26" s="67"/>
      <c r="L26" s="2"/>
      <c r="M26" s="2"/>
      <c r="N26" s="2"/>
      <c r="O26" s="68" t="s">
        <v>11</v>
      </c>
      <c r="P26" s="66">
        <f>SUM(L25:P25)</f>
        <v>20202</v>
      </c>
    </row>
  </sheetData>
  <autoFilter ref="$A$2:$P$26">
    <sortState ref="A2:P26">
      <sortCondition ref="D2:D26"/>
      <sortCondition ref="A2:A26"/>
    </sortState>
  </autoFilter>
  <mergeCells count="1">
    <mergeCell ref="A1:P1"/>
  </mergeCells>
  <conditionalFormatting sqref="A9">
    <cfRule type="cellIs" dxfId="0" priority="1" operator="greaterThanOrEqual">
      <formula>4</formula>
    </cfRule>
  </conditionalFormatting>
  <conditionalFormatting sqref="A9">
    <cfRule type="cellIs" dxfId="1" priority="2" operator="equal">
      <formula>3</formula>
    </cfRule>
  </conditionalFormatting>
  <conditionalFormatting sqref="A9">
    <cfRule type="cellIs" dxfId="2" priority="3" operator="equal">
      <formula>2</formula>
    </cfRule>
  </conditionalFormatting>
  <conditionalFormatting sqref="A9">
    <cfRule type="cellIs" dxfId="3" priority="4" operator="equal">
      <formula>1</formula>
    </cfRule>
  </conditionalFormatting>
  <conditionalFormatting sqref="A1:A8 A10:A26">
    <cfRule type="cellIs" dxfId="3" priority="5" operator="equal">
      <formula>1</formula>
    </cfRule>
  </conditionalFormatting>
  <conditionalFormatting sqref="A1:A8 A10:A26">
    <cfRule type="cellIs" dxfId="2" priority="6" operator="equal">
      <formula>2</formula>
    </cfRule>
  </conditionalFormatting>
  <conditionalFormatting sqref="A1:A8 A10:A26">
    <cfRule type="cellIs" dxfId="1" priority="7" operator="equal">
      <formula>3</formula>
    </cfRule>
  </conditionalFormatting>
  <conditionalFormatting sqref="A1:A8 A10:A26">
    <cfRule type="cellIs" dxfId="0" priority="8" operator="greaterThanOrEqual">
      <formula>4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E7CC3"/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5.0"/>
    <col customWidth="1" min="2" max="2" width="30.75"/>
    <col customWidth="1" min="3" max="3" width="6.5"/>
    <col customWidth="1" min="4" max="4" width="34.75"/>
    <col customWidth="1" min="5" max="5" width="18.75"/>
    <col customWidth="1" min="6" max="6" width="8.5"/>
    <col customWidth="1" min="7" max="7" width="10.38"/>
  </cols>
  <sheetData>
    <row r="1">
      <c r="A1" s="69" t="s">
        <v>110</v>
      </c>
    </row>
    <row r="2">
      <c r="A2" s="70" t="s">
        <v>49</v>
      </c>
      <c r="B2" s="70" t="s">
        <v>50</v>
      </c>
      <c r="C2" s="70" t="s">
        <v>31</v>
      </c>
      <c r="D2" s="70" t="s">
        <v>51</v>
      </c>
      <c r="E2" s="70" t="s">
        <v>52</v>
      </c>
      <c r="F2" s="70" t="s">
        <v>53</v>
      </c>
      <c r="G2" s="70" t="s">
        <v>36</v>
      </c>
      <c r="H2" s="70" t="s">
        <v>34</v>
      </c>
      <c r="I2" s="70" t="s">
        <v>38</v>
      </c>
      <c r="J2" s="71" t="s">
        <v>39</v>
      </c>
      <c r="K2" s="72" t="s">
        <v>54</v>
      </c>
      <c r="L2" s="73" t="s">
        <v>6</v>
      </c>
      <c r="M2" s="73" t="s">
        <v>8</v>
      </c>
      <c r="N2" s="73" t="s">
        <v>7</v>
      </c>
      <c r="O2" s="73" t="s">
        <v>9</v>
      </c>
      <c r="P2" s="73" t="s">
        <v>10</v>
      </c>
    </row>
    <row r="3" hidden="1">
      <c r="A3" s="23">
        <v>3.0</v>
      </c>
      <c r="B3" s="28" t="s">
        <v>111</v>
      </c>
      <c r="C3" s="23" t="s">
        <v>93</v>
      </c>
      <c r="D3" s="23" t="s">
        <v>112</v>
      </c>
      <c r="E3" s="23" t="s">
        <v>113</v>
      </c>
      <c r="F3" s="23" t="s">
        <v>77</v>
      </c>
      <c r="G3" s="23" t="s">
        <v>114</v>
      </c>
      <c r="H3" s="23" t="s">
        <v>115</v>
      </c>
      <c r="I3" s="39"/>
      <c r="J3" s="74"/>
      <c r="K3" s="75"/>
      <c r="L3" s="2">
        <f>IFS(F3="A", K3*'Valores de Referência'!$B$4, F3="B", K3*'Valores de Referência'!$D$4, F3="C", K3*'Valores de Referência'!$E$4)</f>
        <v>0</v>
      </c>
      <c r="M3" s="1"/>
      <c r="N3" s="1"/>
      <c r="O3" s="1"/>
      <c r="P3" s="24"/>
    </row>
    <row r="4">
      <c r="A4" s="23">
        <v>1.0</v>
      </c>
      <c r="B4" s="61" t="s">
        <v>71</v>
      </c>
      <c r="C4" s="23" t="s">
        <v>63</v>
      </c>
      <c r="D4" s="23" t="s">
        <v>112</v>
      </c>
      <c r="E4" s="23" t="s">
        <v>113</v>
      </c>
      <c r="F4" s="23" t="s">
        <v>77</v>
      </c>
      <c r="G4" s="23"/>
      <c r="H4" s="23" t="s">
        <v>115</v>
      </c>
      <c r="I4" s="39"/>
      <c r="J4" s="74"/>
      <c r="K4" s="75">
        <v>7.0</v>
      </c>
      <c r="L4" s="2">
        <f>IFS(F4="A", K4*'Valores de Referência'!$B$4, F4="B", K4*'Valores de Referência'!$D$4, F4="C", K4*'Valores de Referência'!$E$4)</f>
        <v>2660</v>
      </c>
      <c r="M4" s="1"/>
      <c r="N4" s="1"/>
      <c r="O4" s="76"/>
      <c r="P4" s="2"/>
    </row>
    <row r="5">
      <c r="A5" s="23">
        <v>1.0</v>
      </c>
      <c r="B5" s="61" t="s">
        <v>116</v>
      </c>
      <c r="C5" s="23" t="s">
        <v>93</v>
      </c>
      <c r="D5" s="23" t="s">
        <v>112</v>
      </c>
      <c r="E5" s="23" t="s">
        <v>113</v>
      </c>
      <c r="F5" s="23" t="s">
        <v>77</v>
      </c>
      <c r="G5" s="23" t="s">
        <v>114</v>
      </c>
      <c r="H5" s="23" t="s">
        <v>115</v>
      </c>
      <c r="I5" s="39"/>
      <c r="J5" s="74"/>
      <c r="K5" s="75">
        <v>7.0</v>
      </c>
      <c r="L5" s="2">
        <f>IFS(F5="A", K5*'Valores de Referência'!$B$4, F5="B", K5*'Valores de Referência'!$D$4, F5="C", K5*'Valores de Referência'!$E$4)</f>
        <v>2660</v>
      </c>
      <c r="M5" s="1"/>
      <c r="N5" s="1"/>
      <c r="O5" s="1"/>
      <c r="P5" s="2"/>
    </row>
    <row r="6" hidden="1">
      <c r="A6" s="23">
        <v>2.0</v>
      </c>
      <c r="B6" s="28" t="s">
        <v>116</v>
      </c>
      <c r="C6" s="23" t="s">
        <v>93</v>
      </c>
      <c r="D6" s="23" t="s">
        <v>117</v>
      </c>
      <c r="E6" s="23" t="s">
        <v>118</v>
      </c>
      <c r="F6" s="23" t="s">
        <v>119</v>
      </c>
      <c r="G6" s="23" t="s">
        <v>96</v>
      </c>
      <c r="H6" s="23" t="s">
        <v>120</v>
      </c>
      <c r="I6" s="39"/>
      <c r="J6" s="74"/>
      <c r="K6" s="75"/>
      <c r="L6" s="2">
        <f>IFS(F6="A", K6*'Valores de Referência'!$B$4, F6="B", K6*'Valores de Referência'!$D$4, F6="C", K6*'Valores de Referência'!$E$4)</f>
        <v>0</v>
      </c>
      <c r="M6" s="1"/>
      <c r="N6" s="1"/>
      <c r="O6" s="1"/>
      <c r="P6" s="24">
        <v>180.0</v>
      </c>
    </row>
    <row r="7" hidden="1">
      <c r="A7" s="62">
        <v>2.0</v>
      </c>
      <c r="B7" s="62" t="s">
        <v>99</v>
      </c>
      <c r="C7" s="23" t="s">
        <v>93</v>
      </c>
      <c r="D7" s="23" t="s">
        <v>112</v>
      </c>
      <c r="E7" s="23" t="s">
        <v>113</v>
      </c>
      <c r="F7" s="23" t="s">
        <v>77</v>
      </c>
      <c r="G7" s="23" t="s">
        <v>114</v>
      </c>
      <c r="H7" s="23" t="s">
        <v>115</v>
      </c>
      <c r="I7" s="39"/>
      <c r="J7" s="74"/>
      <c r="K7" s="75"/>
      <c r="L7" s="2">
        <f>IFS(F7="A", K7*'Valores de Referência'!$B$4, F7="B", K7*'Valores de Referência'!$D$4, F7="C", K7*'Valores de Referência'!$E$4)</f>
        <v>0</v>
      </c>
      <c r="M7" s="1"/>
      <c r="N7" s="1"/>
      <c r="O7" s="1"/>
      <c r="P7" s="2"/>
    </row>
    <row r="8">
      <c r="A8" s="23">
        <v>1.0</v>
      </c>
      <c r="B8" s="28" t="s">
        <v>121</v>
      </c>
      <c r="C8" s="23" t="s">
        <v>93</v>
      </c>
      <c r="D8" s="23" t="s">
        <v>112</v>
      </c>
      <c r="E8" s="23" t="s">
        <v>113</v>
      </c>
      <c r="F8" s="23" t="s">
        <v>77</v>
      </c>
      <c r="G8" s="23" t="s">
        <v>122</v>
      </c>
      <c r="H8" s="23" t="s">
        <v>115</v>
      </c>
      <c r="I8" s="39"/>
      <c r="J8" s="74"/>
      <c r="K8" s="75">
        <v>7.0</v>
      </c>
      <c r="L8" s="2">
        <f>IFS(F8="A", K8*'Valores de Referência'!$B$4, F8="B", K8*'Valores de Referência'!$D$4, F8="C", K8*'Valores de Referência'!$E$4)</f>
        <v>2660</v>
      </c>
      <c r="M8" s="1"/>
      <c r="N8" s="1"/>
      <c r="O8" s="1"/>
      <c r="P8" s="2"/>
    </row>
    <row r="9" hidden="1">
      <c r="A9" s="23">
        <v>2.0</v>
      </c>
      <c r="B9" s="61" t="s">
        <v>123</v>
      </c>
      <c r="C9" s="23" t="s">
        <v>93</v>
      </c>
      <c r="D9" s="23" t="s">
        <v>117</v>
      </c>
      <c r="E9" s="23" t="s">
        <v>118</v>
      </c>
      <c r="F9" s="23" t="s">
        <v>119</v>
      </c>
      <c r="G9" s="23" t="s">
        <v>124</v>
      </c>
      <c r="H9" s="23" t="s">
        <v>120</v>
      </c>
      <c r="I9" s="39"/>
      <c r="J9" s="74"/>
      <c r="K9" s="75">
        <v>5.0</v>
      </c>
      <c r="L9" s="2">
        <f>IFS(F9="A", K9*'Valores de Referência'!$B$4, F9="B", K9*'Valores de Referência'!$D$4, F9="C", K9*'Valores de Referência'!$E$4)</f>
        <v>1675</v>
      </c>
      <c r="M9" s="1"/>
      <c r="N9" s="1"/>
      <c r="O9" s="76"/>
      <c r="P9" s="24">
        <v>180.0</v>
      </c>
    </row>
    <row r="10" hidden="1">
      <c r="A10" s="23">
        <v>3.0</v>
      </c>
      <c r="B10" s="28" t="s">
        <v>123</v>
      </c>
      <c r="C10" s="23" t="s">
        <v>93</v>
      </c>
      <c r="D10" s="23" t="s">
        <v>112</v>
      </c>
      <c r="E10" s="23" t="s">
        <v>113</v>
      </c>
      <c r="F10" s="23" t="s">
        <v>77</v>
      </c>
      <c r="G10" s="23" t="s">
        <v>114</v>
      </c>
      <c r="H10" s="23" t="s">
        <v>115</v>
      </c>
      <c r="I10" s="39"/>
      <c r="J10" s="74"/>
      <c r="K10" s="75"/>
      <c r="L10" s="2">
        <f>IFS(F10="A", K10*'Valores de Referência'!$B$4, F10="B", K10*'Valores de Referência'!$D$4, F10="C", K10*'Valores de Referência'!$E$4)</f>
        <v>0</v>
      </c>
      <c r="M10" s="2"/>
      <c r="N10" s="2"/>
      <c r="O10" s="2"/>
      <c r="P10" s="24"/>
    </row>
    <row r="11" ht="36.0" customHeight="1">
      <c r="A11" s="23">
        <v>4.0</v>
      </c>
      <c r="B11" s="28" t="s">
        <v>123</v>
      </c>
      <c r="C11" s="23" t="s">
        <v>93</v>
      </c>
      <c r="D11" s="77" t="s">
        <v>125</v>
      </c>
      <c r="E11" s="28" t="s">
        <v>126</v>
      </c>
      <c r="F11" s="23" t="s">
        <v>119</v>
      </c>
      <c r="G11" s="23" t="s">
        <v>124</v>
      </c>
      <c r="H11" s="23" t="s">
        <v>127</v>
      </c>
      <c r="I11" s="39"/>
      <c r="J11" s="74"/>
      <c r="K11" s="75"/>
      <c r="L11" s="2">
        <f>IFS(F11="A", K11*'Valores de Referência'!$B$4, F11="B", K11*'Valores de Referência'!$D$4, F11="C", K11*'Valores de Referência'!$E$4)</f>
        <v>0</v>
      </c>
      <c r="M11" s="2"/>
      <c r="N11" s="2"/>
      <c r="O11" s="2"/>
      <c r="P11" s="24"/>
    </row>
    <row r="12">
      <c r="A12" s="23">
        <v>1.0</v>
      </c>
      <c r="B12" s="61" t="s">
        <v>104</v>
      </c>
      <c r="C12" s="23" t="s">
        <v>93</v>
      </c>
      <c r="D12" s="23" t="s">
        <v>112</v>
      </c>
      <c r="E12" s="23" t="s">
        <v>113</v>
      </c>
      <c r="F12" s="23" t="s">
        <v>77</v>
      </c>
      <c r="G12" s="23" t="s">
        <v>114</v>
      </c>
      <c r="H12" s="23" t="s">
        <v>115</v>
      </c>
      <c r="I12" s="78"/>
      <c r="J12" s="74"/>
      <c r="K12" s="75">
        <v>7.0</v>
      </c>
      <c r="L12" s="2">
        <f>IFS(F12="A", K12*'Valores de Referência'!$B$4, F12="B", K12*'Valores de Referência'!$D$4, F12="C", K12*'Valores de Referência'!$E$4)</f>
        <v>2660</v>
      </c>
      <c r="M12" s="2"/>
      <c r="N12" s="2"/>
      <c r="O12" s="79"/>
      <c r="P12" s="2"/>
    </row>
    <row r="13" hidden="1">
      <c r="A13" s="23">
        <v>2.0</v>
      </c>
      <c r="B13" s="28" t="s">
        <v>128</v>
      </c>
      <c r="C13" s="23" t="s">
        <v>93</v>
      </c>
      <c r="D13" s="23" t="s">
        <v>129</v>
      </c>
      <c r="E13" s="23" t="s">
        <v>130</v>
      </c>
      <c r="F13" s="23" t="s">
        <v>77</v>
      </c>
      <c r="G13" s="23" t="s">
        <v>114</v>
      </c>
      <c r="H13" s="23" t="s">
        <v>131</v>
      </c>
      <c r="I13" s="39"/>
      <c r="J13" s="74"/>
      <c r="K13" s="75"/>
      <c r="L13" s="2">
        <f>IFS(F13="A", K13*'Valores de Referência'!$B$4, F13="B", K13*'Valores de Referência'!$D$4, F13="C", K13*'Valores de Referência'!$E$4)</f>
        <v>0</v>
      </c>
      <c r="M13" s="2"/>
      <c r="N13" s="2"/>
      <c r="O13" s="2"/>
      <c r="P13" s="24"/>
    </row>
    <row r="14" ht="36.0" customHeight="1">
      <c r="A14" s="23">
        <v>1.0</v>
      </c>
      <c r="B14" s="28" t="s">
        <v>132</v>
      </c>
      <c r="C14" s="23" t="s">
        <v>93</v>
      </c>
      <c r="D14" s="23" t="s">
        <v>112</v>
      </c>
      <c r="E14" s="23" t="s">
        <v>113</v>
      </c>
      <c r="F14" s="23" t="s">
        <v>77</v>
      </c>
      <c r="G14" s="23" t="s">
        <v>114</v>
      </c>
      <c r="H14" s="23" t="s">
        <v>115</v>
      </c>
      <c r="I14" s="78"/>
      <c r="J14" s="74"/>
      <c r="K14" s="75">
        <v>7.0</v>
      </c>
      <c r="L14" s="2">
        <f>IFS(F14="A", K14*'Valores de Referência'!$B$4, F14="B", K14*'Valores de Referência'!$D$4, F14="C", K14*'Valores de Referência'!$E$4)</f>
        <v>2660</v>
      </c>
      <c r="M14" s="24"/>
      <c r="N14" s="2"/>
      <c r="O14" s="2"/>
      <c r="P14" s="2"/>
    </row>
    <row r="15">
      <c r="A15" s="23">
        <v>1.0</v>
      </c>
      <c r="B15" s="61" t="s">
        <v>133</v>
      </c>
      <c r="C15" s="23" t="s">
        <v>93</v>
      </c>
      <c r="D15" s="23" t="s">
        <v>112</v>
      </c>
      <c r="E15" s="23" t="s">
        <v>113</v>
      </c>
      <c r="F15" s="23" t="s">
        <v>77</v>
      </c>
      <c r="G15" s="23" t="s">
        <v>114</v>
      </c>
      <c r="H15" s="23" t="s">
        <v>115</v>
      </c>
      <c r="I15" s="39"/>
      <c r="J15" s="74"/>
      <c r="K15" s="75">
        <v>7.0</v>
      </c>
      <c r="L15" s="2">
        <f>IFS(F15="A", K15*'Valores de Referência'!$B$4, F15="B", K15*'Valores de Referência'!$D$4, F15="C", K15*'Valores de Referência'!$E$4)</f>
        <v>2660</v>
      </c>
      <c r="M15" s="2"/>
      <c r="N15" s="2"/>
      <c r="O15" s="2"/>
      <c r="P15" s="24"/>
    </row>
    <row r="16">
      <c r="A16" s="23">
        <v>1.0</v>
      </c>
      <c r="B16" s="28" t="s">
        <v>134</v>
      </c>
      <c r="C16" s="23" t="s">
        <v>93</v>
      </c>
      <c r="D16" s="23" t="s">
        <v>112</v>
      </c>
      <c r="E16" s="23" t="s">
        <v>113</v>
      </c>
      <c r="F16" s="23" t="s">
        <v>77</v>
      </c>
      <c r="G16" s="23" t="s">
        <v>114</v>
      </c>
      <c r="H16" s="23" t="s">
        <v>115</v>
      </c>
      <c r="I16" s="39"/>
      <c r="J16" s="74"/>
      <c r="K16" s="75">
        <v>7.0</v>
      </c>
      <c r="L16" s="2">
        <f>IFS(F16="A", K16*'Valores de Referência'!$B$4, F16="B", K16*'Valores de Referência'!$D$4, F16="C", K16*'Valores de Referência'!$E$4)</f>
        <v>2660</v>
      </c>
      <c r="M16" s="24"/>
      <c r="N16" s="1"/>
      <c r="O16" s="1"/>
      <c r="P16" s="2"/>
    </row>
    <row r="17" hidden="1">
      <c r="A17" s="23">
        <v>2.0</v>
      </c>
      <c r="B17" s="28" t="s">
        <v>135</v>
      </c>
      <c r="C17" s="23" t="s">
        <v>93</v>
      </c>
      <c r="D17" s="28" t="s">
        <v>136</v>
      </c>
      <c r="E17" s="28" t="s">
        <v>137</v>
      </c>
      <c r="F17" s="23" t="s">
        <v>119</v>
      </c>
      <c r="G17" s="23" t="s">
        <v>10</v>
      </c>
      <c r="H17" s="23" t="s">
        <v>138</v>
      </c>
      <c r="I17" s="78"/>
      <c r="J17" s="74"/>
      <c r="K17" s="75"/>
      <c r="L17" s="2">
        <f>IFS(F17="A", K17*'Valores de Referência'!$B$4, F17="B", K17*'Valores de Referência'!$D$4, F17="C", K17*'Valores de Referência'!$E$4)</f>
        <v>0</v>
      </c>
      <c r="M17" s="24"/>
      <c r="N17" s="2"/>
      <c r="O17" s="79"/>
      <c r="P17" s="2"/>
    </row>
    <row r="18" hidden="1">
      <c r="A18" s="23">
        <v>2.0</v>
      </c>
      <c r="B18" s="28" t="s">
        <v>121</v>
      </c>
      <c r="C18" s="23" t="s">
        <v>93</v>
      </c>
      <c r="D18" s="23" t="s">
        <v>117</v>
      </c>
      <c r="E18" s="23" t="s">
        <v>118</v>
      </c>
      <c r="F18" s="23" t="s">
        <v>119</v>
      </c>
      <c r="G18" s="23" t="s">
        <v>124</v>
      </c>
      <c r="H18" s="23" t="s">
        <v>120</v>
      </c>
      <c r="I18" s="39"/>
      <c r="J18" s="74"/>
      <c r="K18" s="75"/>
      <c r="L18" s="2">
        <f>IFS(F18="A", K18*'Valores de Referência'!$B$4, F18="B", K18*'Valores de Referência'!$D$4, F18="C", K18*'Valores de Referência'!$E$4)</f>
        <v>0</v>
      </c>
      <c r="M18" s="1"/>
      <c r="N18" s="1"/>
      <c r="O18" s="1"/>
      <c r="P18" s="24">
        <v>180.0</v>
      </c>
    </row>
    <row r="19">
      <c r="A19" s="23">
        <v>1.0</v>
      </c>
      <c r="B19" s="61" t="s">
        <v>139</v>
      </c>
      <c r="C19" s="23" t="s">
        <v>41</v>
      </c>
      <c r="D19" s="23" t="s">
        <v>140</v>
      </c>
      <c r="E19" s="23" t="s">
        <v>46</v>
      </c>
      <c r="F19" s="23" t="s">
        <v>119</v>
      </c>
      <c r="G19" s="23" t="s">
        <v>141</v>
      </c>
      <c r="H19" s="23" t="s">
        <v>142</v>
      </c>
      <c r="I19" s="39">
        <v>45524.0</v>
      </c>
      <c r="J19" s="74">
        <v>45528.0</v>
      </c>
      <c r="K19" s="75">
        <v>3.0</v>
      </c>
      <c r="L19" s="2">
        <f>IFS(F19="A", K19*'Valores de Referência'!$B$4, F19="B", K19*'Valores de Referência'!$D$4, F19="C", K19*'Valores de Referência'!$E$4)</f>
        <v>1005</v>
      </c>
      <c r="M19" s="2"/>
      <c r="N19" s="2"/>
      <c r="O19" s="79"/>
      <c r="P19" s="2"/>
    </row>
    <row r="20" hidden="1">
      <c r="A20" s="23">
        <v>2.0</v>
      </c>
      <c r="B20" s="28" t="s">
        <v>111</v>
      </c>
      <c r="C20" s="23" t="s">
        <v>93</v>
      </c>
      <c r="D20" s="23" t="s">
        <v>117</v>
      </c>
      <c r="E20" s="23" t="s">
        <v>118</v>
      </c>
      <c r="F20" s="23" t="s">
        <v>119</v>
      </c>
      <c r="G20" s="23" t="s">
        <v>96</v>
      </c>
      <c r="H20" s="23" t="s">
        <v>120</v>
      </c>
      <c r="I20" s="39"/>
      <c r="J20" s="74"/>
      <c r="K20" s="75"/>
      <c r="L20" s="2">
        <f>IFS(F20="A", K20*'Valores de Referência'!$B$4, F20="B", K20*'Valores de Referência'!$D$4, F20="C", K20*'Valores de Referência'!$E$4)</f>
        <v>0</v>
      </c>
      <c r="M20" s="24"/>
      <c r="N20" s="2"/>
      <c r="O20" s="79"/>
      <c r="P20" s="24">
        <v>180.0</v>
      </c>
    </row>
    <row r="21" hidden="1">
      <c r="A21" s="23">
        <v>2.0</v>
      </c>
      <c r="B21" s="28" t="s">
        <v>143</v>
      </c>
      <c r="C21" s="23" t="s">
        <v>93</v>
      </c>
      <c r="D21" s="23" t="s">
        <v>117</v>
      </c>
      <c r="E21" s="23" t="s">
        <v>118</v>
      </c>
      <c r="F21" s="23" t="s">
        <v>119</v>
      </c>
      <c r="G21" s="23" t="s">
        <v>124</v>
      </c>
      <c r="H21" s="23" t="s">
        <v>120</v>
      </c>
      <c r="I21" s="39"/>
      <c r="J21" s="74"/>
      <c r="K21" s="75"/>
      <c r="L21" s="2">
        <f>IFS(F21="A", K21*'Valores de Referência'!$B$4, F21="B", K21*'Valores de Referência'!$D$4, F21="C", K21*'Valores de Referência'!$E$4)</f>
        <v>0</v>
      </c>
      <c r="M21" s="1"/>
      <c r="N21" s="1"/>
      <c r="O21" s="1"/>
      <c r="P21" s="24">
        <v>180.0</v>
      </c>
    </row>
    <row r="22" hidden="1">
      <c r="A22" s="23">
        <v>3.0</v>
      </c>
      <c r="B22" s="28" t="s">
        <v>92</v>
      </c>
      <c r="C22" s="23" t="s">
        <v>93</v>
      </c>
      <c r="D22" s="23" t="s">
        <v>117</v>
      </c>
      <c r="E22" s="23" t="s">
        <v>118</v>
      </c>
      <c r="F22" s="23" t="s">
        <v>119</v>
      </c>
      <c r="G22" s="23" t="s">
        <v>124</v>
      </c>
      <c r="H22" s="23" t="s">
        <v>120</v>
      </c>
      <c r="I22" s="39"/>
      <c r="J22" s="74"/>
      <c r="K22" s="75"/>
      <c r="L22" s="2">
        <f>IFS(F22="A", K22*'Valores de Referência'!$B$4, F22="B", K22*'Valores de Referência'!$D$4, F22="C", K22*'Valores de Referência'!$E$4)</f>
        <v>0</v>
      </c>
      <c r="M22" s="2"/>
      <c r="N22" s="2"/>
      <c r="O22" s="79"/>
      <c r="P22" s="24">
        <v>180.0</v>
      </c>
    </row>
    <row r="23">
      <c r="A23" s="23">
        <v>4.0</v>
      </c>
      <c r="B23" s="28" t="s">
        <v>92</v>
      </c>
      <c r="C23" s="23" t="s">
        <v>93</v>
      </c>
      <c r="D23" s="23" t="s">
        <v>112</v>
      </c>
      <c r="E23" s="23" t="s">
        <v>113</v>
      </c>
      <c r="F23" s="23" t="s">
        <v>77</v>
      </c>
      <c r="G23" s="23" t="s">
        <v>114</v>
      </c>
      <c r="H23" s="23" t="s">
        <v>115</v>
      </c>
      <c r="I23" s="78"/>
      <c r="J23" s="74"/>
      <c r="K23" s="75"/>
      <c r="L23" s="2">
        <f>IFS(F23="A", K23*'Valores de Referência'!$B$4, F23="B", K23*'Valores de Referência'!$D$4, F23="C", K23*'Valores de Referência'!$E$4)</f>
        <v>0</v>
      </c>
      <c r="M23" s="1"/>
      <c r="N23" s="1"/>
      <c r="O23" s="76"/>
      <c r="P23" s="2"/>
    </row>
    <row r="24" hidden="1">
      <c r="A24" s="23">
        <v>2.0</v>
      </c>
      <c r="B24" s="28" t="s">
        <v>104</v>
      </c>
      <c r="C24" s="23" t="s">
        <v>93</v>
      </c>
      <c r="D24" s="23" t="s">
        <v>117</v>
      </c>
      <c r="E24" s="23" t="s">
        <v>118</v>
      </c>
      <c r="F24" s="23" t="s">
        <v>119</v>
      </c>
      <c r="G24" s="23" t="s">
        <v>124</v>
      </c>
      <c r="H24" s="23" t="s">
        <v>120</v>
      </c>
      <c r="I24" s="39"/>
      <c r="J24" s="74"/>
      <c r="K24" s="75"/>
      <c r="L24" s="2">
        <f>IFS(F24="A", K24*'Valores de Referência'!$B$4, F24="B", K24*'Valores de Referência'!$D$4, F24="C", K24*'Valores de Referência'!$E$4)</f>
        <v>0</v>
      </c>
      <c r="M24" s="24"/>
      <c r="N24" s="2"/>
      <c r="O24" s="2"/>
      <c r="P24" s="24">
        <v>180.0</v>
      </c>
    </row>
    <row r="25">
      <c r="A25" s="23">
        <v>1.0</v>
      </c>
      <c r="B25" s="61" t="s">
        <v>135</v>
      </c>
      <c r="C25" s="23" t="s">
        <v>93</v>
      </c>
      <c r="D25" s="23" t="s">
        <v>117</v>
      </c>
      <c r="E25" s="23" t="s">
        <v>118</v>
      </c>
      <c r="F25" s="23" t="s">
        <v>119</v>
      </c>
      <c r="G25" s="23" t="s">
        <v>10</v>
      </c>
      <c r="H25" s="23" t="s">
        <v>120</v>
      </c>
      <c r="I25" s="78"/>
      <c r="J25" s="74"/>
      <c r="K25" s="75">
        <v>4.5</v>
      </c>
      <c r="L25" s="2">
        <f>IFS(F25="A", K25*'Valores de Referência'!$B$4, F25="B", K25*'Valores de Referência'!$D$4, F25="C", K25*'Valores de Referência'!$E$4)</f>
        <v>1507.5</v>
      </c>
      <c r="M25" s="2"/>
      <c r="N25" s="2"/>
      <c r="O25" s="79"/>
      <c r="P25" s="24">
        <v>180.0</v>
      </c>
    </row>
    <row r="26" hidden="1">
      <c r="A26" s="23">
        <v>2.0</v>
      </c>
      <c r="B26" s="28" t="s">
        <v>133</v>
      </c>
      <c r="C26" s="23" t="s">
        <v>93</v>
      </c>
      <c r="D26" s="23" t="s">
        <v>117</v>
      </c>
      <c r="E26" s="23" t="s">
        <v>118</v>
      </c>
      <c r="F26" s="23" t="s">
        <v>119</v>
      </c>
      <c r="G26" s="23" t="s">
        <v>124</v>
      </c>
      <c r="H26" s="23" t="s">
        <v>120</v>
      </c>
      <c r="I26" s="39"/>
      <c r="J26" s="74"/>
      <c r="K26" s="80"/>
      <c r="L26" s="2">
        <f>IFS(F26="A", K26*'Valores de Referência'!$B$4, F26="B", K26*'Valores de Referência'!$D$4, F26="C", K26*'Valores de Referência'!$E$4)</f>
        <v>0</v>
      </c>
      <c r="M26" s="1"/>
      <c r="N26" s="1"/>
      <c r="O26" s="1"/>
      <c r="P26" s="24">
        <v>180.0</v>
      </c>
    </row>
    <row r="27" hidden="1">
      <c r="A27" s="23">
        <v>3.0</v>
      </c>
      <c r="B27" s="28" t="s">
        <v>133</v>
      </c>
      <c r="C27" s="23" t="s">
        <v>93</v>
      </c>
      <c r="D27" s="23" t="s">
        <v>144</v>
      </c>
      <c r="E27" s="23" t="s">
        <v>145</v>
      </c>
      <c r="F27" s="23" t="s">
        <v>119</v>
      </c>
      <c r="G27" s="23" t="s">
        <v>114</v>
      </c>
      <c r="H27" s="23" t="s">
        <v>146</v>
      </c>
      <c r="I27" s="39"/>
      <c r="J27" s="74"/>
      <c r="K27" s="80"/>
      <c r="L27" s="2">
        <f>IFS(F27="A", K27*'Valores de Referência'!$B$4, F27="B", K27*'Valores de Referência'!$D$4, F27="C", K27*'Valores de Referência'!$E$4)</f>
        <v>0</v>
      </c>
      <c r="M27" s="2"/>
      <c r="N27" s="2"/>
      <c r="O27" s="79"/>
      <c r="P27" s="2"/>
    </row>
    <row r="28">
      <c r="A28" s="23">
        <v>1.0</v>
      </c>
      <c r="B28" s="28" t="s">
        <v>147</v>
      </c>
      <c r="C28" s="23" t="s">
        <v>41</v>
      </c>
      <c r="D28" s="23" t="s">
        <v>117</v>
      </c>
      <c r="E28" s="23" t="s">
        <v>118</v>
      </c>
      <c r="F28" s="23" t="s">
        <v>119</v>
      </c>
      <c r="G28" s="23" t="s">
        <v>141</v>
      </c>
      <c r="H28" s="23" t="s">
        <v>120</v>
      </c>
      <c r="I28" s="39">
        <v>45584.0</v>
      </c>
      <c r="J28" s="74">
        <v>45590.0</v>
      </c>
      <c r="K28" s="75">
        <v>5.0</v>
      </c>
      <c r="L28" s="2">
        <f>IFS(F28="A", K28*'Valores de Referência'!$B$4, F28="B", K28*'Valores de Referência'!$D$4, F28="C", K28*'Valores de Referência'!$E$4)</f>
        <v>1675</v>
      </c>
      <c r="M28" s="2"/>
      <c r="N28" s="2"/>
      <c r="O28" s="79"/>
      <c r="P28" s="24">
        <v>180.0</v>
      </c>
    </row>
    <row r="29">
      <c r="A29" s="23">
        <v>1.0</v>
      </c>
      <c r="B29" s="61" t="s">
        <v>148</v>
      </c>
      <c r="C29" s="23" t="s">
        <v>41</v>
      </c>
      <c r="D29" s="23" t="s">
        <v>117</v>
      </c>
      <c r="E29" s="23" t="s">
        <v>118</v>
      </c>
      <c r="F29" s="23" t="s">
        <v>119</v>
      </c>
      <c r="G29" s="23" t="s">
        <v>141</v>
      </c>
      <c r="H29" s="23" t="s">
        <v>120</v>
      </c>
      <c r="I29" s="39">
        <v>45584.0</v>
      </c>
      <c r="J29" s="74">
        <v>45590.0</v>
      </c>
      <c r="K29" s="75">
        <v>5.0</v>
      </c>
      <c r="L29" s="2">
        <f>IFS(F29="A", K29*'Valores de Referência'!$B$4, F29="B", K29*'Valores de Referência'!$D$4, F29="C", K29*'Valores de Referência'!$E$4)</f>
        <v>1675</v>
      </c>
      <c r="M29" s="1"/>
      <c r="N29" s="1"/>
      <c r="O29" s="1"/>
      <c r="P29" s="24">
        <v>180.0</v>
      </c>
    </row>
    <row r="30">
      <c r="A30" s="23">
        <v>1.0</v>
      </c>
      <c r="B30" s="28" t="s">
        <v>149</v>
      </c>
      <c r="C30" s="23" t="s">
        <v>41</v>
      </c>
      <c r="D30" s="23" t="s">
        <v>117</v>
      </c>
      <c r="E30" s="23" t="s">
        <v>118</v>
      </c>
      <c r="F30" s="23" t="s">
        <v>119</v>
      </c>
      <c r="G30" s="23" t="s">
        <v>141</v>
      </c>
      <c r="H30" s="23" t="s">
        <v>120</v>
      </c>
      <c r="I30" s="39">
        <v>45584.0</v>
      </c>
      <c r="J30" s="74">
        <v>45590.0</v>
      </c>
      <c r="K30" s="75">
        <v>5.0</v>
      </c>
      <c r="L30" s="2">
        <f>IFS(F30="A", K30*'Valores de Referência'!$B$4, F30="B", K30*'Valores de Referência'!$D$4, F30="C", K30*'Valores de Referência'!$E$4)</f>
        <v>1675</v>
      </c>
      <c r="M30" s="1"/>
      <c r="N30" s="1"/>
      <c r="O30" s="1"/>
      <c r="P30" s="24">
        <v>180.0</v>
      </c>
    </row>
    <row r="31" hidden="1">
      <c r="A31" s="23">
        <v>2.0</v>
      </c>
      <c r="B31" s="28" t="s">
        <v>139</v>
      </c>
      <c r="C31" s="23" t="s">
        <v>41</v>
      </c>
      <c r="D31" s="23" t="s">
        <v>117</v>
      </c>
      <c r="E31" s="23" t="s">
        <v>118</v>
      </c>
      <c r="F31" s="23" t="s">
        <v>119</v>
      </c>
      <c r="G31" s="23" t="s">
        <v>141</v>
      </c>
      <c r="H31" s="23" t="s">
        <v>120</v>
      </c>
      <c r="I31" s="39">
        <v>45584.0</v>
      </c>
      <c r="J31" s="74">
        <v>45590.0</v>
      </c>
      <c r="K31" s="80"/>
      <c r="L31" s="2">
        <f>IFS(F31="A", K31*'Valores de Referência'!$B$4, F31="B", K31*'Valores de Referência'!$D$4, F31="C", K31*'Valores de Referência'!$E$4)</f>
        <v>0</v>
      </c>
      <c r="M31" s="2"/>
      <c r="N31" s="2"/>
      <c r="O31" s="79"/>
      <c r="P31" s="24">
        <v>180.0</v>
      </c>
    </row>
    <row r="32">
      <c r="A32" s="23">
        <v>1.0</v>
      </c>
      <c r="B32" s="61" t="s">
        <v>150</v>
      </c>
      <c r="C32" s="23" t="s">
        <v>63</v>
      </c>
      <c r="D32" s="23" t="s">
        <v>117</v>
      </c>
      <c r="E32" s="23" t="s">
        <v>118</v>
      </c>
      <c r="F32" s="23" t="s">
        <v>119</v>
      </c>
      <c r="G32" s="23"/>
      <c r="H32" s="23" t="s">
        <v>120</v>
      </c>
      <c r="I32" s="78"/>
      <c r="J32" s="74"/>
      <c r="K32" s="75">
        <v>2.5</v>
      </c>
      <c r="L32" s="2">
        <f>IFS(F32="A", K32*'Valores de Referência'!$B$4, F32="B", K32*'Valores de Referência'!$D$4, F32="C", K32*'Valores de Referência'!$E$4)</f>
        <v>837.5</v>
      </c>
      <c r="M32" s="2"/>
      <c r="N32" s="2"/>
      <c r="O32" s="79"/>
      <c r="P32" s="24">
        <v>180.0</v>
      </c>
    </row>
    <row r="33" hidden="1">
      <c r="A33" s="23">
        <v>2.0</v>
      </c>
      <c r="B33" s="28" t="s">
        <v>40</v>
      </c>
      <c r="C33" s="23" t="s">
        <v>41</v>
      </c>
      <c r="D33" s="23" t="s">
        <v>117</v>
      </c>
      <c r="E33" s="23" t="s">
        <v>118</v>
      </c>
      <c r="F33" s="23" t="s">
        <v>119</v>
      </c>
      <c r="G33" s="23" t="s">
        <v>141</v>
      </c>
      <c r="H33" s="23" t="s">
        <v>120</v>
      </c>
      <c r="I33" s="39">
        <v>45584.0</v>
      </c>
      <c r="J33" s="74">
        <v>45590.0</v>
      </c>
      <c r="K33" s="80"/>
      <c r="L33" s="2">
        <f>IFS(F33="A", K33*'Valores de Referência'!$B$4, F33="B", K33*'Valores de Referência'!$D$4, F33="C", K33*'Valores de Referência'!$E$4)</f>
        <v>0</v>
      </c>
      <c r="M33" s="1"/>
      <c r="N33" s="1"/>
      <c r="O33" s="1"/>
      <c r="P33" s="24">
        <v>180.0</v>
      </c>
    </row>
    <row r="34" hidden="1">
      <c r="A34" s="23">
        <v>2.0</v>
      </c>
      <c r="B34" s="28" t="s">
        <v>151</v>
      </c>
      <c r="C34" s="23" t="s">
        <v>63</v>
      </c>
      <c r="D34" s="23" t="s">
        <v>117</v>
      </c>
      <c r="E34" s="23" t="s">
        <v>118</v>
      </c>
      <c r="F34" s="23" t="s">
        <v>119</v>
      </c>
      <c r="G34" s="23"/>
      <c r="H34" s="23" t="s">
        <v>120</v>
      </c>
      <c r="I34" s="39"/>
      <c r="J34" s="74"/>
      <c r="K34" s="75">
        <v>5.0</v>
      </c>
      <c r="L34" s="2">
        <f>IFS(F34="A", K34*'Valores de Referência'!$B$4, F34="B", K34*'Valores de Referência'!$D$4, F34="C", K34*'Valores de Referência'!$E$4)</f>
        <v>1675</v>
      </c>
      <c r="M34" s="24"/>
      <c r="N34" s="2"/>
      <c r="O34" s="79"/>
      <c r="P34" s="24">
        <v>180.0</v>
      </c>
    </row>
    <row r="35" hidden="1">
      <c r="A35" s="23">
        <v>2.0</v>
      </c>
      <c r="B35" s="28" t="s">
        <v>71</v>
      </c>
      <c r="C35" s="23" t="s">
        <v>63</v>
      </c>
      <c r="D35" s="23" t="s">
        <v>117</v>
      </c>
      <c r="E35" s="23" t="s">
        <v>118</v>
      </c>
      <c r="F35" s="23" t="s">
        <v>119</v>
      </c>
      <c r="G35" s="23"/>
      <c r="H35" s="23" t="s">
        <v>120</v>
      </c>
      <c r="I35" s="39"/>
      <c r="J35" s="74"/>
      <c r="K35" s="75">
        <v>5.0</v>
      </c>
      <c r="L35" s="2">
        <f>IFS(F35="A", K35*'Valores de Referência'!$B$4, F35="B", K35*'Valores de Referência'!$D$4, F35="C", K35*'Valores de Referência'!$E$4)</f>
        <v>1675</v>
      </c>
      <c r="M35" s="1"/>
      <c r="N35" s="1"/>
      <c r="O35" s="76"/>
      <c r="P35" s="24">
        <v>180.0</v>
      </c>
    </row>
    <row r="36" hidden="1">
      <c r="A36" s="23">
        <v>2.0</v>
      </c>
      <c r="B36" s="28" t="s">
        <v>152</v>
      </c>
      <c r="C36" s="23" t="s">
        <v>56</v>
      </c>
      <c r="D36" s="23" t="s">
        <v>117</v>
      </c>
      <c r="E36" s="23" t="s">
        <v>118</v>
      </c>
      <c r="F36" s="23" t="s">
        <v>119</v>
      </c>
      <c r="G36" s="23" t="s">
        <v>6</v>
      </c>
      <c r="H36" s="23" t="s">
        <v>120</v>
      </c>
      <c r="I36" s="39">
        <v>45585.0</v>
      </c>
      <c r="J36" s="74">
        <v>45589.0</v>
      </c>
      <c r="K36" s="75"/>
      <c r="L36" s="2">
        <f>IFS(F36="A", K36*'Valores de Referência'!$B$4, F36="B", K36*'Valores de Referência'!$D$4, F36="C", K36*'Valores de Referência'!$E$4)</f>
        <v>0</v>
      </c>
      <c r="M36" s="2"/>
      <c r="N36" s="2"/>
      <c r="O36" s="2"/>
      <c r="P36" s="24">
        <v>180.0</v>
      </c>
    </row>
    <row r="37">
      <c r="A37" s="23">
        <v>1.0</v>
      </c>
      <c r="B37" s="28" t="s">
        <v>88</v>
      </c>
      <c r="C37" s="23" t="s">
        <v>63</v>
      </c>
      <c r="D37" s="23" t="s">
        <v>117</v>
      </c>
      <c r="E37" s="23" t="s">
        <v>118</v>
      </c>
      <c r="F37" s="23" t="s">
        <v>119</v>
      </c>
      <c r="G37" s="23" t="s">
        <v>6</v>
      </c>
      <c r="H37" s="23" t="s">
        <v>120</v>
      </c>
      <c r="I37" s="39">
        <v>45585.0</v>
      </c>
      <c r="J37" s="74">
        <v>45589.0</v>
      </c>
      <c r="K37" s="75"/>
      <c r="L37" s="2"/>
      <c r="M37" s="2"/>
      <c r="N37" s="2"/>
      <c r="O37" s="2"/>
      <c r="P37" s="24"/>
    </row>
    <row r="38" hidden="1">
      <c r="A38" s="23">
        <v>2.0</v>
      </c>
      <c r="B38" s="28" t="s">
        <v>55</v>
      </c>
      <c r="C38" s="23" t="s">
        <v>56</v>
      </c>
      <c r="D38" s="28" t="s">
        <v>153</v>
      </c>
      <c r="E38" s="28" t="s">
        <v>154</v>
      </c>
      <c r="F38" s="23" t="s">
        <v>77</v>
      </c>
      <c r="G38" s="23"/>
      <c r="H38" s="23" t="s">
        <v>155</v>
      </c>
      <c r="I38" s="39">
        <v>45552.0</v>
      </c>
      <c r="J38" s="74">
        <v>45557.0</v>
      </c>
      <c r="K38" s="75"/>
      <c r="L38" s="2">
        <f>IFS(F38="A", K38*'Valores de Referência'!$B$4, F38="B", K38*'Valores de Referência'!$D$4, F38="C", K38*'Valores de Referência'!$E$4)</f>
        <v>0</v>
      </c>
      <c r="M38" s="1"/>
      <c r="N38" s="1"/>
      <c r="O38" s="1"/>
      <c r="P38" s="2"/>
    </row>
    <row r="39" hidden="1">
      <c r="A39" s="23">
        <v>3.0</v>
      </c>
      <c r="B39" s="28" t="s">
        <v>55</v>
      </c>
      <c r="C39" s="23" t="s">
        <v>56</v>
      </c>
      <c r="D39" s="23" t="s">
        <v>117</v>
      </c>
      <c r="E39" s="23" t="s">
        <v>118</v>
      </c>
      <c r="F39" s="23" t="s">
        <v>119</v>
      </c>
      <c r="G39" s="23"/>
      <c r="H39" s="23" t="s">
        <v>120</v>
      </c>
      <c r="I39" s="39">
        <v>45585.0</v>
      </c>
      <c r="J39" s="74">
        <v>45589.0</v>
      </c>
      <c r="K39" s="75"/>
      <c r="L39" s="2">
        <f>IFS(F39="A", K39*'Valores de Referência'!$B$4, F39="B", K39*'Valores de Referência'!$D$4, F39="C", K39*'Valores de Referência'!$E$4)</f>
        <v>0</v>
      </c>
      <c r="M39" s="24"/>
      <c r="N39" s="2"/>
      <c r="O39" s="79"/>
      <c r="P39" s="24">
        <v>180.0</v>
      </c>
    </row>
    <row r="40">
      <c r="A40" s="23">
        <v>4.0</v>
      </c>
      <c r="B40" s="28" t="s">
        <v>55</v>
      </c>
      <c r="C40" s="23" t="s">
        <v>56</v>
      </c>
      <c r="D40" s="23" t="s">
        <v>156</v>
      </c>
      <c r="E40" s="28" t="s">
        <v>157</v>
      </c>
      <c r="F40" s="23" t="s">
        <v>77</v>
      </c>
      <c r="G40" s="23"/>
      <c r="H40" s="81">
        <v>45566.0</v>
      </c>
      <c r="I40" s="39"/>
      <c r="J40" s="74"/>
      <c r="K40" s="75"/>
      <c r="L40" s="2">
        <f>IFS(F40="A", K40*'Valores de Referência'!$B$4, F40="B", K40*'Valores de Referência'!$D$4, F40="C", K40*'Valores de Referência'!$E$4)</f>
        <v>0</v>
      </c>
      <c r="M40" s="24"/>
      <c r="N40" s="2"/>
      <c r="O40" s="79"/>
      <c r="P40" s="2"/>
    </row>
    <row r="41" hidden="1">
      <c r="A41" s="23">
        <v>2.0</v>
      </c>
      <c r="B41" s="23" t="s">
        <v>158</v>
      </c>
      <c r="C41" s="23" t="s">
        <v>63</v>
      </c>
      <c r="D41" s="28" t="s">
        <v>117</v>
      </c>
      <c r="E41" s="23" t="s">
        <v>118</v>
      </c>
      <c r="F41" s="23" t="s">
        <v>119</v>
      </c>
      <c r="G41" s="23"/>
      <c r="H41" s="23" t="s">
        <v>120</v>
      </c>
      <c r="I41" s="39">
        <v>45584.0</v>
      </c>
      <c r="J41" s="74">
        <v>45589.0</v>
      </c>
      <c r="K41" s="75"/>
      <c r="L41" s="2">
        <f>IFS(F41="A", K41*'Valores de Referência'!$B$4, F41="B", K41*'Valores de Referência'!$D$4, F41="C", K41*'Valores de Referência'!$E$4)</f>
        <v>0</v>
      </c>
      <c r="M41" s="24"/>
      <c r="N41" s="2"/>
      <c r="O41" s="2"/>
      <c r="P41" s="24">
        <v>180.0</v>
      </c>
    </row>
    <row r="42" hidden="1">
      <c r="A42" s="23">
        <v>3.0</v>
      </c>
      <c r="B42" s="23" t="s">
        <v>158</v>
      </c>
      <c r="C42" s="23" t="s">
        <v>63</v>
      </c>
      <c r="D42" s="28" t="s">
        <v>159</v>
      </c>
      <c r="E42" s="23" t="s">
        <v>160</v>
      </c>
      <c r="F42" s="28" t="s">
        <v>77</v>
      </c>
      <c r="G42" s="23"/>
      <c r="H42" s="23" t="s">
        <v>161</v>
      </c>
      <c r="I42" s="39">
        <v>45427.0</v>
      </c>
      <c r="J42" s="74">
        <v>45429.0</v>
      </c>
      <c r="K42" s="75"/>
      <c r="L42" s="2">
        <f>IFS(F42="A", K42*'Valores de Referência'!$B$4, F42="B", K42*'Valores de Referência'!$D$4, F42="C", K42*'Valores de Referência'!$E$4)</f>
        <v>0</v>
      </c>
      <c r="M42" s="1"/>
      <c r="N42" s="1"/>
      <c r="O42" s="1"/>
      <c r="P42" s="2"/>
    </row>
    <row r="43">
      <c r="A43" s="23">
        <v>1.0</v>
      </c>
      <c r="B43" s="61" t="s">
        <v>105</v>
      </c>
      <c r="C43" s="23" t="s">
        <v>93</v>
      </c>
      <c r="D43" s="23" t="s">
        <v>117</v>
      </c>
      <c r="E43" s="23" t="s">
        <v>118</v>
      </c>
      <c r="F43" s="23" t="s">
        <v>119</v>
      </c>
      <c r="G43" s="23"/>
      <c r="H43" s="23" t="s">
        <v>120</v>
      </c>
      <c r="I43" s="39"/>
      <c r="J43" s="74"/>
      <c r="K43" s="75">
        <v>4.5</v>
      </c>
      <c r="L43" s="2"/>
      <c r="M43" s="1"/>
      <c r="N43" s="1"/>
      <c r="O43" s="76"/>
      <c r="P43" s="2"/>
    </row>
    <row r="44">
      <c r="A44" s="23">
        <v>1.0</v>
      </c>
      <c r="B44" s="61" t="s">
        <v>111</v>
      </c>
      <c r="C44" s="23" t="s">
        <v>93</v>
      </c>
      <c r="D44" s="23" t="s">
        <v>162</v>
      </c>
      <c r="E44" s="23" t="s">
        <v>163</v>
      </c>
      <c r="F44" s="23" t="s">
        <v>77</v>
      </c>
      <c r="G44" s="23" t="s">
        <v>114</v>
      </c>
      <c r="H44" s="23" t="s">
        <v>164</v>
      </c>
      <c r="I44" s="39"/>
      <c r="J44" s="74"/>
      <c r="K44" s="75">
        <v>4.0</v>
      </c>
      <c r="L44" s="2">
        <f>IFS(F44="A", K44*'Valores de Referência'!$B$4, F44="B", K44*'Valores de Referência'!$D$4, F44="C", K44*'Valores de Referência'!$E$4)</f>
        <v>1520</v>
      </c>
      <c r="M44" s="24"/>
      <c r="N44" s="2"/>
      <c r="O44" s="2"/>
      <c r="P44" s="24"/>
    </row>
    <row r="45">
      <c r="A45" s="23">
        <v>1.0</v>
      </c>
      <c r="B45" s="51" t="s">
        <v>158</v>
      </c>
      <c r="C45" s="23" t="s">
        <v>63</v>
      </c>
      <c r="D45" s="23" t="s">
        <v>165</v>
      </c>
      <c r="E45" s="23" t="s">
        <v>160</v>
      </c>
      <c r="F45" s="28" t="s">
        <v>77</v>
      </c>
      <c r="G45" s="23"/>
      <c r="H45" s="23" t="s">
        <v>166</v>
      </c>
      <c r="I45" s="39">
        <v>45501.0</v>
      </c>
      <c r="J45" s="74">
        <v>45506.0</v>
      </c>
      <c r="K45" s="75">
        <v>5.0</v>
      </c>
      <c r="L45" s="2">
        <f>IFS(F45="A", K45*'Valores de Referência'!$B$4, F45="B", K45*'Valores de Referência'!$D$4, F45="C", K45*'Valores de Referência'!$E$4)</f>
        <v>1900</v>
      </c>
      <c r="M45" s="24"/>
      <c r="N45" s="2"/>
      <c r="O45" s="2"/>
      <c r="P45" s="24"/>
    </row>
    <row r="46" hidden="1">
      <c r="A46" s="23">
        <v>2.0</v>
      </c>
      <c r="B46" s="28" t="s">
        <v>150</v>
      </c>
      <c r="C46" s="23" t="s">
        <v>63</v>
      </c>
      <c r="D46" s="23" t="s">
        <v>112</v>
      </c>
      <c r="E46" s="23" t="s">
        <v>113</v>
      </c>
      <c r="F46" s="23" t="s">
        <v>77</v>
      </c>
      <c r="G46" s="23"/>
      <c r="H46" s="23" t="s">
        <v>115</v>
      </c>
      <c r="I46" s="39"/>
      <c r="J46" s="74"/>
      <c r="K46" s="75"/>
      <c r="L46" s="2">
        <f>IFS(F46="A", K46*'Valores de Referência'!$B$4, F46="B", K46*'Valores de Referência'!$D$4, F46="C", K46*'Valores de Referência'!$E$4)</f>
        <v>0</v>
      </c>
      <c r="M46" s="24"/>
      <c r="N46" s="2"/>
      <c r="O46" s="79"/>
      <c r="P46" s="24"/>
    </row>
    <row r="47">
      <c r="A47" s="23">
        <v>1.0</v>
      </c>
      <c r="B47" s="61" t="s">
        <v>123</v>
      </c>
      <c r="C47" s="23" t="s">
        <v>93</v>
      </c>
      <c r="D47" s="77" t="s">
        <v>167</v>
      </c>
      <c r="E47" s="28" t="s">
        <v>168</v>
      </c>
      <c r="F47" s="23" t="s">
        <v>77</v>
      </c>
      <c r="G47" s="23" t="s">
        <v>114</v>
      </c>
      <c r="H47" s="23" t="s">
        <v>169</v>
      </c>
      <c r="I47" s="78"/>
      <c r="J47" s="74"/>
      <c r="K47" s="75">
        <v>5.0</v>
      </c>
      <c r="L47" s="2">
        <f>IFS(F47="A", K47*'Valores de Referência'!$B$4, F47="B", K47*'Valores de Referência'!$D$4, F47="C", K47*'Valores de Referência'!$E$4)</f>
        <v>1900</v>
      </c>
      <c r="M47" s="24"/>
      <c r="N47" s="2"/>
      <c r="O47" s="79"/>
      <c r="P47" s="2"/>
    </row>
    <row r="48">
      <c r="A48" s="23">
        <v>1.0</v>
      </c>
      <c r="B48" s="61" t="s">
        <v>151</v>
      </c>
      <c r="C48" s="23" t="s">
        <v>63</v>
      </c>
      <c r="D48" s="23" t="s">
        <v>165</v>
      </c>
      <c r="E48" s="23" t="s">
        <v>160</v>
      </c>
      <c r="F48" s="28" t="s">
        <v>77</v>
      </c>
      <c r="G48" s="23"/>
      <c r="H48" s="23" t="s">
        <v>166</v>
      </c>
      <c r="I48" s="39"/>
      <c r="J48" s="74"/>
      <c r="K48" s="75">
        <v>5.0</v>
      </c>
      <c r="L48" s="2">
        <f>IFS(F48="A", K48*'Valores de Referência'!$B$4, F48="B", K48*'Valores de Referência'!$D$4, F48="C", K48*'Valores de Referência'!$E$4)</f>
        <v>1900</v>
      </c>
      <c r="M48" s="24"/>
      <c r="N48" s="2"/>
      <c r="O48" s="79"/>
      <c r="P48" s="2"/>
    </row>
    <row r="49" hidden="1">
      <c r="A49" s="23">
        <v>2.0</v>
      </c>
      <c r="B49" s="28" t="s">
        <v>74</v>
      </c>
      <c r="C49" s="23" t="s">
        <v>63</v>
      </c>
      <c r="D49" s="23" t="s">
        <v>170</v>
      </c>
      <c r="E49" s="23" t="s">
        <v>154</v>
      </c>
      <c r="F49" s="28" t="s">
        <v>77</v>
      </c>
      <c r="G49" s="23"/>
      <c r="H49" s="23" t="s">
        <v>171</v>
      </c>
      <c r="I49" s="39"/>
      <c r="J49" s="74"/>
      <c r="K49" s="75"/>
      <c r="L49" s="2">
        <f>IFS(F49="A", K49*'Valores de Referência'!$B$4, F49="B", K49*'Valores de Referência'!$D$4, F49="C", K49*'Valores de Referência'!$E$4)</f>
        <v>0</v>
      </c>
      <c r="M49" s="1"/>
      <c r="N49" s="1"/>
      <c r="O49" s="76"/>
      <c r="P49" s="2"/>
    </row>
    <row r="50" hidden="1">
      <c r="A50" s="23">
        <v>3.0</v>
      </c>
      <c r="B50" s="28" t="s">
        <v>74</v>
      </c>
      <c r="C50" s="23" t="s">
        <v>63</v>
      </c>
      <c r="D50" s="23" t="s">
        <v>117</v>
      </c>
      <c r="E50" s="23" t="s">
        <v>118</v>
      </c>
      <c r="F50" s="23" t="s">
        <v>119</v>
      </c>
      <c r="G50" s="23"/>
      <c r="H50" s="23" t="s">
        <v>120</v>
      </c>
      <c r="I50" s="39"/>
      <c r="J50" s="74"/>
      <c r="K50" s="75"/>
      <c r="L50" s="2">
        <f>IFS(F50="A", K50*'Valores de Referência'!$B$4, F50="B", K50*'Valores de Referência'!$D$4, F50="C", K50*'Valores de Referência'!$E$4)</f>
        <v>0</v>
      </c>
      <c r="M50" s="1"/>
      <c r="N50" s="1"/>
      <c r="O50" s="76"/>
      <c r="P50" s="24">
        <v>180.0</v>
      </c>
    </row>
    <row r="51" hidden="1">
      <c r="A51" s="23">
        <v>3.0</v>
      </c>
      <c r="B51" s="28" t="s">
        <v>71</v>
      </c>
      <c r="C51" s="23" t="s">
        <v>63</v>
      </c>
      <c r="D51" s="23" t="s">
        <v>144</v>
      </c>
      <c r="E51" s="23" t="s">
        <v>145</v>
      </c>
      <c r="F51" s="28" t="s">
        <v>119</v>
      </c>
      <c r="G51" s="23"/>
      <c r="H51" s="23" t="s">
        <v>146</v>
      </c>
      <c r="I51" s="39"/>
      <c r="J51" s="74"/>
      <c r="K51" s="75"/>
      <c r="L51" s="2">
        <f>IFS(F51="A", K51*'Valores de Referência'!$B$4, F51="B", K51*'Valores de Referência'!$D$4, F51="C", K51*'Valores de Referência'!$E$4)</f>
        <v>0</v>
      </c>
      <c r="M51" s="1"/>
      <c r="N51" s="1"/>
      <c r="O51" s="76"/>
      <c r="P51" s="2"/>
    </row>
    <row r="52" hidden="1">
      <c r="A52" s="23">
        <v>3.0</v>
      </c>
      <c r="B52" s="33" t="s">
        <v>62</v>
      </c>
      <c r="C52" s="33" t="s">
        <v>63</v>
      </c>
      <c r="D52" s="23" t="s">
        <v>117</v>
      </c>
      <c r="E52" s="23" t="s">
        <v>118</v>
      </c>
      <c r="F52" s="23" t="s">
        <v>119</v>
      </c>
      <c r="G52" s="23"/>
      <c r="H52" s="23" t="s">
        <v>120</v>
      </c>
      <c r="I52" s="39"/>
      <c r="J52" s="74"/>
      <c r="K52" s="75"/>
      <c r="L52" s="2">
        <f>IFS(F52="A", K52*'Valores de Referência'!$B$4, F52="B", K52*'Valores de Referência'!$D$4, F52="C", K52*'Valores de Referência'!$E$4)</f>
        <v>0</v>
      </c>
      <c r="M52" s="1"/>
      <c r="N52" s="1"/>
      <c r="O52" s="76"/>
      <c r="P52" s="24">
        <v>180.0</v>
      </c>
    </row>
    <row r="53" hidden="1">
      <c r="A53" s="23">
        <v>3.0</v>
      </c>
      <c r="B53" s="28" t="s">
        <v>82</v>
      </c>
      <c r="C53" s="23" t="s">
        <v>63</v>
      </c>
      <c r="D53" s="23" t="s">
        <v>117</v>
      </c>
      <c r="E53" s="23" t="s">
        <v>118</v>
      </c>
      <c r="F53" s="23" t="s">
        <v>119</v>
      </c>
      <c r="G53" s="23"/>
      <c r="H53" s="23" t="s">
        <v>120</v>
      </c>
      <c r="I53" s="39"/>
      <c r="J53" s="74"/>
      <c r="K53" s="75"/>
      <c r="L53" s="2">
        <f>IFS(F53="A", K53*'Valores de Referência'!$B$4, F53="B", K53*'Valores de Referência'!$D$4, F53="C", K53*'Valores de Referência'!$E$4)</f>
        <v>0</v>
      </c>
      <c r="M53" s="1"/>
      <c r="N53" s="1"/>
      <c r="O53" s="76"/>
      <c r="P53" s="24">
        <v>180.0</v>
      </c>
    </row>
    <row r="54" hidden="1">
      <c r="A54" s="23">
        <v>3.0</v>
      </c>
      <c r="B54" s="28" t="s">
        <v>83</v>
      </c>
      <c r="C54" s="23" t="s">
        <v>63</v>
      </c>
      <c r="D54" s="23" t="s">
        <v>117</v>
      </c>
      <c r="E54" s="23" t="s">
        <v>118</v>
      </c>
      <c r="F54" s="23" t="s">
        <v>119</v>
      </c>
      <c r="G54" s="23"/>
      <c r="H54" s="23" t="s">
        <v>120</v>
      </c>
      <c r="I54" s="39"/>
      <c r="J54" s="74"/>
      <c r="K54" s="75"/>
      <c r="L54" s="2">
        <f>IFS(F54="A", K54*'Valores de Referência'!$B$4, F54="B", K54*'Valores de Referência'!$D$4, F54="C", K54*'Valores de Referência'!$E$4)</f>
        <v>0</v>
      </c>
      <c r="M54" s="1"/>
      <c r="N54" s="1"/>
      <c r="O54" s="76"/>
      <c r="P54" s="24">
        <v>180.0</v>
      </c>
    </row>
    <row r="55">
      <c r="A55" s="23"/>
      <c r="B55" s="28" t="s">
        <v>88</v>
      </c>
      <c r="C55" s="23" t="s">
        <v>63</v>
      </c>
      <c r="D55" s="23" t="s">
        <v>172</v>
      </c>
      <c r="E55" s="23" t="s">
        <v>130</v>
      </c>
      <c r="F55" s="23" t="s">
        <v>77</v>
      </c>
      <c r="G55" s="23"/>
      <c r="H55" s="23" t="s">
        <v>173</v>
      </c>
      <c r="I55" s="39"/>
      <c r="J55" s="74"/>
      <c r="K55" s="75">
        <v>5.0</v>
      </c>
      <c r="L55" s="2">
        <f>IFS(F55="A", K55*'Valores de Referência'!$B$4, F55="B", K55*'Valores de Referência'!$D$4, F55="C", K55*'Valores de Referência'!$E$4)</f>
        <v>1900</v>
      </c>
      <c r="M55" s="1"/>
      <c r="N55" s="1"/>
      <c r="O55" s="76"/>
      <c r="P55" s="2"/>
    </row>
    <row r="56">
      <c r="A56" s="23"/>
      <c r="B56" s="28" t="s">
        <v>174</v>
      </c>
      <c r="C56" s="23" t="s">
        <v>41</v>
      </c>
      <c r="D56" s="23" t="s">
        <v>117</v>
      </c>
      <c r="E56" s="23" t="s">
        <v>118</v>
      </c>
      <c r="F56" s="23" t="s">
        <v>119</v>
      </c>
      <c r="G56" s="23" t="s">
        <v>141</v>
      </c>
      <c r="H56" s="23" t="s">
        <v>120</v>
      </c>
      <c r="I56" s="39">
        <v>45584.0</v>
      </c>
      <c r="J56" s="74">
        <v>45590.0</v>
      </c>
      <c r="K56" s="75"/>
      <c r="L56" s="2">
        <f>IFS(F56="A", K56*'Valores de Referência'!$B$4, F56="B", K56*'Valores de Referência'!$D$4, F56="C", K56*'Valores de Referência'!$E$4)</f>
        <v>0</v>
      </c>
      <c r="M56" s="24"/>
      <c r="N56" s="2"/>
      <c r="O56" s="79"/>
      <c r="P56" s="24"/>
    </row>
    <row r="57">
      <c r="A57" s="23"/>
      <c r="B57" s="28" t="s">
        <v>128</v>
      </c>
      <c r="C57" s="23" t="s">
        <v>93</v>
      </c>
      <c r="D57" s="23" t="s">
        <v>117</v>
      </c>
      <c r="E57" s="23" t="s">
        <v>118</v>
      </c>
      <c r="F57" s="23" t="s">
        <v>119</v>
      </c>
      <c r="G57" s="23" t="s">
        <v>124</v>
      </c>
      <c r="H57" s="23" t="s">
        <v>120</v>
      </c>
      <c r="I57" s="39"/>
      <c r="J57" s="74"/>
      <c r="K57" s="75"/>
      <c r="L57" s="2">
        <f>IFS(F57="A", K57*'Valores de Referência'!$B$4, F57="B", K57*'Valores de Referência'!$D$4, F57="C", K57*'Valores de Referência'!$E$4)</f>
        <v>0</v>
      </c>
      <c r="M57" s="2"/>
      <c r="N57" s="2"/>
      <c r="O57" s="79"/>
      <c r="P57" s="24"/>
    </row>
    <row r="58">
      <c r="A58" s="23"/>
      <c r="B58" s="28" t="s">
        <v>143</v>
      </c>
      <c r="C58" s="23" t="s">
        <v>93</v>
      </c>
      <c r="D58" s="23" t="s">
        <v>112</v>
      </c>
      <c r="E58" s="23" t="s">
        <v>113</v>
      </c>
      <c r="F58" s="23" t="s">
        <v>77</v>
      </c>
      <c r="G58" s="23" t="s">
        <v>122</v>
      </c>
      <c r="H58" s="23" t="s">
        <v>115</v>
      </c>
      <c r="I58" s="39"/>
      <c r="J58" s="74"/>
      <c r="K58" s="75"/>
      <c r="L58" s="2">
        <f>IFS(F58="A", K58*'Valores de Referência'!$B$4, F58="B", K58*'Valores de Referência'!$D$4, F58="C", K58*'Valores de Referência'!$E$4)</f>
        <v>0</v>
      </c>
      <c r="M58" s="1"/>
      <c r="N58" s="1"/>
      <c r="O58" s="1"/>
      <c r="P58" s="2"/>
    </row>
    <row r="59">
      <c r="A59" s="23"/>
      <c r="B59" s="28" t="s">
        <v>105</v>
      </c>
      <c r="C59" s="23" t="s">
        <v>93</v>
      </c>
      <c r="D59" s="23" t="s">
        <v>175</v>
      </c>
      <c r="E59" s="23" t="s">
        <v>176</v>
      </c>
      <c r="F59" s="23" t="s">
        <v>77</v>
      </c>
      <c r="G59" s="23" t="s">
        <v>6</v>
      </c>
      <c r="H59" s="23" t="s">
        <v>177</v>
      </c>
      <c r="I59" s="78"/>
      <c r="J59" s="74"/>
      <c r="K59" s="75"/>
      <c r="L59" s="2">
        <f>IFS(F59="A", K59*'Valores de Referência'!$B$4, F59="B", K59*'Valores de Referência'!$D$4, F59="C", K59*'Valores de Referência'!$E$4)</f>
        <v>0</v>
      </c>
      <c r="M59" s="24"/>
      <c r="N59" s="2"/>
      <c r="O59" s="79"/>
      <c r="P59" s="2"/>
    </row>
    <row r="60">
      <c r="A60" s="23"/>
      <c r="B60" s="28" t="s">
        <v>178</v>
      </c>
      <c r="C60" s="23" t="s">
        <v>63</v>
      </c>
      <c r="D60" s="23" t="s">
        <v>175</v>
      </c>
      <c r="E60" s="23" t="s">
        <v>176</v>
      </c>
      <c r="F60" s="28" t="s">
        <v>77</v>
      </c>
      <c r="G60" s="23"/>
      <c r="H60" s="23" t="s">
        <v>177</v>
      </c>
      <c r="I60" s="39"/>
      <c r="J60" s="74"/>
      <c r="K60" s="75"/>
      <c r="L60" s="2">
        <f>IFS(F60="A", K60*'Valores de Referência'!$B$4, F60="B", K60*'Valores de Referência'!$D$4, F60="C", K60*'Valores de Referência'!$E$4)</f>
        <v>0</v>
      </c>
      <c r="M60" s="1"/>
      <c r="N60" s="1"/>
      <c r="O60" s="76"/>
      <c r="P60" s="2"/>
    </row>
    <row r="61">
      <c r="A61" s="23"/>
      <c r="B61" s="28" t="s">
        <v>152</v>
      </c>
      <c r="C61" s="23" t="s">
        <v>56</v>
      </c>
      <c r="D61" s="28" t="s">
        <v>179</v>
      </c>
      <c r="E61" s="28" t="s">
        <v>180</v>
      </c>
      <c r="F61" s="23" t="s">
        <v>119</v>
      </c>
      <c r="G61" s="23" t="s">
        <v>6</v>
      </c>
      <c r="H61" s="23" t="s">
        <v>181</v>
      </c>
      <c r="I61" s="39">
        <v>45438.0</v>
      </c>
      <c r="J61" s="74">
        <v>45443.0</v>
      </c>
      <c r="K61" s="75">
        <v>0.0</v>
      </c>
      <c r="L61" s="2">
        <f>IFS(F61="A", K61*'Valores de Referência'!$B$4, F61="B", K61*'Valores de Referência'!$D$4, F61="C", K61*'Valores de Referência'!$E$4)</f>
        <v>0</v>
      </c>
      <c r="M61" s="24"/>
      <c r="N61" s="2"/>
      <c r="O61" s="2"/>
      <c r="P61" s="24"/>
    </row>
    <row r="62">
      <c r="A62" s="23"/>
      <c r="B62" s="28" t="s">
        <v>40</v>
      </c>
      <c r="C62" s="23" t="s">
        <v>41</v>
      </c>
      <c r="D62" s="23" t="s">
        <v>140</v>
      </c>
      <c r="E62" s="23" t="s">
        <v>46</v>
      </c>
      <c r="F62" s="23" t="s">
        <v>119</v>
      </c>
      <c r="G62" s="23" t="s">
        <v>6</v>
      </c>
      <c r="H62" s="23" t="s">
        <v>142</v>
      </c>
      <c r="I62" s="39"/>
      <c r="J62" s="74"/>
      <c r="K62" s="75"/>
      <c r="L62" s="2">
        <f>IFS(F62="A", K62*'Valores de Referência'!$B$4, F62="B", K62*'Valores de Referência'!$D$4, F62="C", K62*'Valores de Referência'!$E$4)</f>
        <v>0</v>
      </c>
      <c r="M62" s="24"/>
      <c r="N62" s="2"/>
      <c r="O62" s="79"/>
      <c r="P62" s="24"/>
    </row>
    <row r="63">
      <c r="A63" s="23"/>
      <c r="B63" s="28" t="s">
        <v>182</v>
      </c>
      <c r="C63" s="23" t="s">
        <v>93</v>
      </c>
      <c r="D63" s="77" t="s">
        <v>183</v>
      </c>
      <c r="E63" s="28" t="s">
        <v>184</v>
      </c>
      <c r="F63" s="23" t="s">
        <v>119</v>
      </c>
      <c r="G63" s="23" t="s">
        <v>114</v>
      </c>
      <c r="H63" s="23" t="s">
        <v>185</v>
      </c>
      <c r="I63" s="39"/>
      <c r="J63" s="74"/>
      <c r="K63" s="75">
        <v>0.0</v>
      </c>
      <c r="L63" s="2">
        <f>IFS(F63="A", K63*'Valores de Referência'!$B$4, F63="B", K63*'Valores de Referência'!$D$4, F63="C", K63*'Valores de Referência'!$E$4)</f>
        <v>0</v>
      </c>
      <c r="M63" s="2"/>
      <c r="N63" s="2"/>
      <c r="O63" s="2"/>
      <c r="P63" s="24"/>
    </row>
    <row r="64">
      <c r="A64" s="23"/>
      <c r="B64" s="28" t="s">
        <v>84</v>
      </c>
      <c r="C64" s="23" t="s">
        <v>63</v>
      </c>
      <c r="D64" s="23" t="s">
        <v>186</v>
      </c>
      <c r="E64" s="23" t="s">
        <v>180</v>
      </c>
      <c r="F64" s="28" t="s">
        <v>119</v>
      </c>
      <c r="G64" s="23"/>
      <c r="H64" s="23" t="s">
        <v>187</v>
      </c>
      <c r="I64" s="39">
        <v>45495.0</v>
      </c>
      <c r="J64" s="74">
        <v>45500.0</v>
      </c>
      <c r="K64" s="75">
        <v>0.0</v>
      </c>
      <c r="L64" s="2">
        <f>IFS(F64="A", K64*'Valores de Referência'!$B$4, F64="B", K64*'Valores de Referência'!$D$4, F64="C", K64*'Valores de Referência'!$E$4)</f>
        <v>0</v>
      </c>
      <c r="M64" s="24"/>
      <c r="N64" s="2"/>
      <c r="O64" s="2"/>
      <c r="P64" s="24"/>
    </row>
    <row r="65">
      <c r="A65" s="23"/>
      <c r="B65" s="28" t="s">
        <v>74</v>
      </c>
      <c r="C65" s="23" t="s">
        <v>63</v>
      </c>
      <c r="D65" s="28" t="s">
        <v>188</v>
      </c>
      <c r="E65" s="28" t="s">
        <v>189</v>
      </c>
      <c r="F65" s="28" t="s">
        <v>119</v>
      </c>
      <c r="G65" s="23"/>
      <c r="H65" s="23" t="s">
        <v>190</v>
      </c>
      <c r="I65" s="39"/>
      <c r="J65" s="74"/>
      <c r="K65" s="75"/>
      <c r="L65" s="2">
        <f>IFS(F65="A", K65*'Valores de Referência'!$B$4, F65="B", K65*'Valores de Referência'!$D$4, F65="C", K65*'Valores de Referência'!$E$4)</f>
        <v>0</v>
      </c>
      <c r="M65" s="1"/>
      <c r="N65" s="1"/>
      <c r="O65" s="76"/>
      <c r="P65" s="2"/>
    </row>
    <row r="66">
      <c r="A66" s="23"/>
      <c r="B66" s="28"/>
      <c r="C66" s="1"/>
      <c r="D66" s="1"/>
      <c r="E66" s="1"/>
      <c r="F66" s="1"/>
      <c r="G66" s="1"/>
      <c r="H66" s="1"/>
      <c r="I66" s="1"/>
      <c r="J66" s="82"/>
      <c r="K66" s="83" t="s">
        <v>47</v>
      </c>
      <c r="L66" s="84">
        <f t="shared" ref="L66:P66" si="1">SUM(L3:L55)</f>
        <v>41140</v>
      </c>
      <c r="M66" s="84">
        <f t="shared" si="1"/>
        <v>0</v>
      </c>
      <c r="N66" s="84">
        <f t="shared" si="1"/>
        <v>0</v>
      </c>
      <c r="O66" s="84">
        <f t="shared" si="1"/>
        <v>0</v>
      </c>
      <c r="P66" s="84">
        <f t="shared" si="1"/>
        <v>4320</v>
      </c>
    </row>
    <row r="67">
      <c r="A67" s="1"/>
      <c r="B67" s="28"/>
      <c r="C67" s="1"/>
      <c r="D67" s="1"/>
      <c r="E67" s="1"/>
      <c r="F67" s="1"/>
      <c r="G67" s="1"/>
      <c r="H67" s="1"/>
      <c r="I67" s="1"/>
      <c r="J67" s="82"/>
      <c r="K67" s="80"/>
      <c r="L67" s="2"/>
      <c r="M67" s="2"/>
      <c r="N67" s="2"/>
      <c r="O67" s="68" t="s">
        <v>11</v>
      </c>
      <c r="P67" s="85">
        <f>SUM(L66:P66)</f>
        <v>45460</v>
      </c>
    </row>
  </sheetData>
  <autoFilter ref="$A$2:$P$67">
    <filterColumn colId="0">
      <filters blank="1">
        <filter val="1"/>
        <filter val="4"/>
      </filters>
    </filterColumn>
    <sortState ref="A2:P67">
      <sortCondition ref="D2:D67"/>
      <sortCondition ref="A2:A67"/>
      <sortCondition ref="B2:B67"/>
    </sortState>
  </autoFilter>
  <mergeCells count="1">
    <mergeCell ref="A1:P1"/>
  </mergeCells>
  <conditionalFormatting sqref="A3 A5:A17 A20 A58 A61">
    <cfRule type="cellIs" dxfId="3" priority="1" operator="equal">
      <formula>1</formula>
    </cfRule>
  </conditionalFormatting>
  <conditionalFormatting sqref="A3 A5:A17 A20 A58 A61">
    <cfRule type="cellIs" dxfId="2" priority="2" operator="equal">
      <formula>2</formula>
    </cfRule>
  </conditionalFormatting>
  <conditionalFormatting sqref="A3 A5:A17 A20 A58 A61">
    <cfRule type="cellIs" dxfId="1" priority="3" operator="equal">
      <formula>3</formula>
    </cfRule>
  </conditionalFormatting>
  <conditionalFormatting sqref="A1:A2 A4 A18:A19 A21:A57 A59:A60 A62:A67">
    <cfRule type="cellIs" dxfId="3" priority="4" operator="equal">
      <formula>1</formula>
    </cfRule>
  </conditionalFormatting>
  <conditionalFormatting sqref="A1:A2 A4 A18:A19 A21:A57 A59:A60 A62:A67">
    <cfRule type="cellIs" dxfId="2" priority="5" operator="equal">
      <formula>2</formula>
    </cfRule>
  </conditionalFormatting>
  <conditionalFormatting sqref="A1:A2 A4 A18:A19 A21:A57 A59:A60 A62:A67">
    <cfRule type="cellIs" dxfId="1" priority="6" operator="equal">
      <formula>3</formula>
    </cfRule>
  </conditionalFormatting>
  <conditionalFormatting sqref="A1:A67">
    <cfRule type="cellIs" dxfId="0" priority="7" operator="greaterThanOrEqual">
      <formula>4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5818E"/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2.0"/>
    <col customWidth="1" min="2" max="2" width="5.5"/>
    <col customWidth="1" min="3" max="3" width="8.38"/>
    <col customWidth="1" min="4" max="4" width="27.13"/>
    <col customWidth="1" min="5" max="5" width="40.13"/>
    <col customWidth="1" min="6" max="6" width="22.13"/>
    <col customWidth="1" min="8" max="8" width="17.88"/>
  </cols>
  <sheetData>
    <row r="1">
      <c r="A1" s="86" t="s">
        <v>191</v>
      </c>
    </row>
    <row r="2">
      <c r="A2" s="87" t="s">
        <v>192</v>
      </c>
      <c r="B2" s="87" t="s">
        <v>49</v>
      </c>
      <c r="C2" s="87" t="s">
        <v>193</v>
      </c>
      <c r="D2" s="87" t="s">
        <v>194</v>
      </c>
      <c r="E2" s="87" t="s">
        <v>51</v>
      </c>
      <c r="F2" s="87" t="s">
        <v>52</v>
      </c>
      <c r="G2" s="87" t="s">
        <v>36</v>
      </c>
      <c r="H2" s="87" t="s">
        <v>34</v>
      </c>
      <c r="I2" s="88" t="s">
        <v>10</v>
      </c>
    </row>
    <row r="3">
      <c r="A3" s="89">
        <v>45392.0</v>
      </c>
      <c r="B3" s="23">
        <v>3.0</v>
      </c>
      <c r="C3" s="23" t="s">
        <v>6</v>
      </c>
      <c r="D3" s="23" t="s">
        <v>195</v>
      </c>
      <c r="E3" s="23" t="s">
        <v>196</v>
      </c>
      <c r="F3" s="23" t="s">
        <v>197</v>
      </c>
      <c r="G3" s="23" t="s">
        <v>10</v>
      </c>
      <c r="H3" s="23" t="s">
        <v>198</v>
      </c>
      <c r="I3" s="24"/>
    </row>
    <row r="4">
      <c r="A4" s="89">
        <v>45392.0</v>
      </c>
      <c r="B4" s="23">
        <v>2.0</v>
      </c>
      <c r="C4" s="23" t="s">
        <v>6</v>
      </c>
      <c r="D4" s="23" t="s">
        <v>199</v>
      </c>
      <c r="E4" s="23" t="s">
        <v>200</v>
      </c>
      <c r="F4" s="23" t="s">
        <v>201</v>
      </c>
      <c r="G4" s="23" t="s">
        <v>10</v>
      </c>
      <c r="H4" s="23" t="s">
        <v>202</v>
      </c>
      <c r="I4" s="24"/>
    </row>
    <row r="5">
      <c r="A5" s="89">
        <v>45392.0</v>
      </c>
      <c r="B5" s="23">
        <v>3.0</v>
      </c>
      <c r="C5" s="23" t="s">
        <v>6</v>
      </c>
      <c r="D5" s="23" t="s">
        <v>203</v>
      </c>
      <c r="E5" s="23" t="s">
        <v>200</v>
      </c>
      <c r="F5" s="23" t="s">
        <v>201</v>
      </c>
      <c r="G5" s="23" t="s">
        <v>10</v>
      </c>
      <c r="H5" s="23" t="s">
        <v>202</v>
      </c>
      <c r="I5" s="24"/>
    </row>
    <row r="6">
      <c r="A6" s="89">
        <v>45392.0</v>
      </c>
      <c r="B6" s="23">
        <v>5.0</v>
      </c>
      <c r="C6" s="23" t="s">
        <v>6</v>
      </c>
      <c r="D6" s="23" t="s">
        <v>204</v>
      </c>
      <c r="E6" s="23" t="s">
        <v>196</v>
      </c>
      <c r="F6" s="23" t="s">
        <v>197</v>
      </c>
      <c r="G6" s="23" t="s">
        <v>10</v>
      </c>
      <c r="H6" s="23" t="s">
        <v>198</v>
      </c>
      <c r="I6" s="24"/>
    </row>
    <row r="7">
      <c r="A7" s="89"/>
      <c r="B7" s="23"/>
      <c r="C7" s="23"/>
      <c r="D7" s="23"/>
      <c r="E7" s="23"/>
      <c r="F7" s="23"/>
      <c r="G7" s="23"/>
      <c r="H7" s="23"/>
      <c r="I7" s="24"/>
    </row>
    <row r="8">
      <c r="A8" s="89"/>
      <c r="B8" s="23"/>
      <c r="C8" s="23"/>
      <c r="D8" s="23"/>
      <c r="E8" s="23"/>
      <c r="F8" s="23"/>
      <c r="G8" s="23"/>
      <c r="H8" s="23"/>
      <c r="I8" s="24"/>
    </row>
    <row r="9">
      <c r="A9" s="89"/>
      <c r="B9" s="23"/>
      <c r="C9" s="23"/>
      <c r="D9" s="23"/>
      <c r="E9" s="23"/>
      <c r="F9" s="23"/>
      <c r="G9" s="23"/>
      <c r="H9" s="23"/>
      <c r="I9" s="24"/>
    </row>
    <row r="10">
      <c r="A10" s="89"/>
      <c r="B10" s="23"/>
      <c r="C10" s="23"/>
      <c r="D10" s="23"/>
      <c r="E10" s="23"/>
      <c r="F10" s="23"/>
      <c r="G10" s="23"/>
      <c r="H10" s="23"/>
      <c r="I10" s="24"/>
    </row>
    <row r="11">
      <c r="A11" s="89"/>
      <c r="B11" s="23"/>
      <c r="C11" s="23"/>
      <c r="D11" s="23"/>
      <c r="E11" s="23"/>
      <c r="F11" s="23"/>
      <c r="G11" s="23"/>
      <c r="H11" s="23"/>
      <c r="I11" s="2"/>
    </row>
    <row r="12">
      <c r="A12" s="89"/>
      <c r="B12" s="23"/>
      <c r="C12" s="23"/>
      <c r="D12" s="23"/>
      <c r="E12" s="23"/>
      <c r="F12" s="23"/>
      <c r="G12" s="23"/>
      <c r="H12" s="23"/>
      <c r="I12" s="2"/>
    </row>
    <row r="13">
      <c r="A13" s="89"/>
      <c r="B13" s="23"/>
      <c r="C13" s="23"/>
      <c r="D13" s="23"/>
      <c r="E13" s="23"/>
      <c r="F13" s="23"/>
      <c r="G13" s="23"/>
      <c r="H13" s="23"/>
      <c r="I13" s="2"/>
    </row>
    <row r="14">
      <c r="A14" s="89"/>
      <c r="B14" s="23"/>
      <c r="C14" s="23"/>
      <c r="D14" s="23"/>
      <c r="E14" s="23"/>
      <c r="F14" s="23"/>
      <c r="G14" s="23"/>
      <c r="H14" s="23"/>
      <c r="I14" s="24"/>
    </row>
    <row r="15">
      <c r="A15" s="89"/>
      <c r="B15" s="23"/>
      <c r="C15" s="23"/>
      <c r="D15" s="23"/>
      <c r="E15" s="23"/>
      <c r="F15" s="23"/>
      <c r="G15" s="23"/>
      <c r="H15" s="23"/>
      <c r="I15" s="2"/>
    </row>
    <row r="16">
      <c r="A16" s="89"/>
      <c r="B16" s="23"/>
      <c r="C16" s="23"/>
      <c r="D16" s="23"/>
      <c r="E16" s="23"/>
      <c r="F16" s="23"/>
      <c r="G16" s="23"/>
      <c r="H16" s="23"/>
      <c r="I16" s="2"/>
    </row>
    <row r="17">
      <c r="A17" s="89"/>
      <c r="B17" s="23"/>
      <c r="C17" s="23"/>
      <c r="D17" s="23"/>
      <c r="E17" s="23"/>
      <c r="F17" s="23"/>
      <c r="G17" s="23"/>
      <c r="H17" s="23"/>
      <c r="I17" s="2"/>
    </row>
    <row r="18">
      <c r="A18" s="89"/>
      <c r="B18" s="23"/>
      <c r="C18" s="23"/>
      <c r="D18" s="23"/>
      <c r="E18" s="23"/>
      <c r="F18" s="23"/>
      <c r="G18" s="23"/>
      <c r="H18" s="90" t="s">
        <v>47</v>
      </c>
      <c r="I18" s="91">
        <f>SUM(I2:I15)</f>
        <v>0</v>
      </c>
    </row>
    <row r="19">
      <c r="A19" s="89"/>
      <c r="B19" s="23"/>
      <c r="C19" s="23"/>
      <c r="D19" s="23"/>
      <c r="E19" s="23"/>
      <c r="F19" s="23"/>
      <c r="G19" s="23"/>
      <c r="H19" s="76"/>
      <c r="I19" s="91">
        <f>sum(I18)</f>
        <v>0</v>
      </c>
    </row>
  </sheetData>
  <autoFilter ref="$A$2:$I$19">
    <sortState ref="A2:I19">
      <sortCondition ref="B2:B19"/>
    </sortState>
  </autoFilter>
  <mergeCells count="1">
    <mergeCell ref="A1:I1"/>
  </mergeCells>
  <conditionalFormatting sqref="B5">
    <cfRule type="cellIs" dxfId="3" priority="1" operator="equal">
      <formula>1</formula>
    </cfRule>
  </conditionalFormatting>
  <conditionalFormatting sqref="B5">
    <cfRule type="cellIs" dxfId="2" priority="2" operator="equal">
      <formula>2</formula>
    </cfRule>
  </conditionalFormatting>
  <conditionalFormatting sqref="B5">
    <cfRule type="cellIs" dxfId="1" priority="3" operator="equal">
      <formula>3</formula>
    </cfRule>
  </conditionalFormatting>
  <conditionalFormatting sqref="B5:B6">
    <cfRule type="cellIs" dxfId="0" priority="4" operator="greaterThanOrEqual">
      <formula>4</formula>
    </cfRule>
  </conditionalFormatting>
  <conditionalFormatting sqref="B4">
    <cfRule type="cellIs" dxfId="3" priority="5" operator="equal">
      <formula>1</formula>
    </cfRule>
  </conditionalFormatting>
  <conditionalFormatting sqref="B4">
    <cfRule type="cellIs" dxfId="2" priority="6" operator="equal">
      <formula>2</formula>
    </cfRule>
  </conditionalFormatting>
  <conditionalFormatting sqref="B4">
    <cfRule type="cellIs" dxfId="1" priority="7" operator="equal">
      <formula>3</formula>
    </cfRule>
  </conditionalFormatting>
  <conditionalFormatting sqref="B4">
    <cfRule type="cellIs" dxfId="0" priority="8" operator="greaterThanOrEqual">
      <formula>4</formula>
    </cfRule>
  </conditionalFormatting>
  <conditionalFormatting sqref="B3">
    <cfRule type="cellIs" dxfId="0" priority="9" operator="greaterThanOrEqual">
      <formula>4</formula>
    </cfRule>
  </conditionalFormatting>
  <conditionalFormatting sqref="B1:B3 B6:B19">
    <cfRule type="cellIs" dxfId="3" priority="10" operator="equal">
      <formula>1</formula>
    </cfRule>
  </conditionalFormatting>
  <conditionalFormatting sqref="B1:B3 B6:B19">
    <cfRule type="cellIs" dxfId="2" priority="11" operator="equal">
      <formula>2</formula>
    </cfRule>
  </conditionalFormatting>
  <conditionalFormatting sqref="B1:B3 B6:B19">
    <cfRule type="cellIs" dxfId="1" priority="12" operator="equal">
      <formula>3</formula>
    </cfRule>
  </conditionalFormatting>
  <conditionalFormatting sqref="B1:B3 B6:B19">
    <cfRule type="cellIs" dxfId="1" priority="13" operator="equal">
      <formula>4</formula>
    </cfRule>
  </conditionalFormatting>
  <conditionalFormatting sqref="B1:B3 B6:B19">
    <cfRule type="cellIs" dxfId="1" priority="14" operator="equal">
      <formula>5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5818E"/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0.0"/>
    <col customWidth="1" min="2" max="2" width="12.88"/>
    <col customWidth="1" min="3" max="3" width="40.13"/>
    <col customWidth="1" min="4" max="4" width="24.88"/>
    <col customWidth="1" min="5" max="5" width="22.5"/>
  </cols>
  <sheetData>
    <row r="1">
      <c r="A1" s="86"/>
    </row>
    <row r="2" ht="22.5" customHeight="1">
      <c r="A2" s="87" t="s">
        <v>193</v>
      </c>
      <c r="B2" s="87" t="s">
        <v>194</v>
      </c>
      <c r="C2" s="87" t="s">
        <v>51</v>
      </c>
      <c r="D2" s="87" t="s">
        <v>52</v>
      </c>
      <c r="E2" s="87" t="s">
        <v>34</v>
      </c>
    </row>
    <row r="3">
      <c r="A3" s="23" t="s">
        <v>43</v>
      </c>
      <c r="B3" s="92" t="s">
        <v>205</v>
      </c>
      <c r="C3" s="23" t="s">
        <v>57</v>
      </c>
      <c r="D3" s="23" t="s">
        <v>58</v>
      </c>
      <c r="E3" s="33" t="s">
        <v>206</v>
      </c>
    </row>
    <row r="4">
      <c r="A4" s="23" t="s">
        <v>6</v>
      </c>
      <c r="B4" s="92" t="s">
        <v>207</v>
      </c>
      <c r="C4" s="93" t="s">
        <v>208</v>
      </c>
      <c r="D4" s="94" t="s">
        <v>209</v>
      </c>
      <c r="E4" s="23" t="s">
        <v>210</v>
      </c>
    </row>
    <row r="5" hidden="1">
      <c r="A5" s="23" t="s">
        <v>6</v>
      </c>
      <c r="B5" s="23" t="s">
        <v>195</v>
      </c>
      <c r="C5" s="23" t="s">
        <v>79</v>
      </c>
      <c r="D5" s="23" t="s">
        <v>80</v>
      </c>
      <c r="E5" s="23" t="s">
        <v>81</v>
      </c>
    </row>
    <row r="6" hidden="1">
      <c r="A6" s="23" t="s">
        <v>6</v>
      </c>
      <c r="B6" s="23" t="s">
        <v>211</v>
      </c>
      <c r="C6" s="23" t="s">
        <v>89</v>
      </c>
      <c r="D6" s="23" t="s">
        <v>90</v>
      </c>
      <c r="E6" s="23" t="s">
        <v>91</v>
      </c>
    </row>
    <row r="7" hidden="1">
      <c r="A7" s="23" t="s">
        <v>6</v>
      </c>
      <c r="B7" s="23" t="s">
        <v>204</v>
      </c>
      <c r="C7" s="23" t="s">
        <v>79</v>
      </c>
      <c r="D7" s="23" t="s">
        <v>80</v>
      </c>
      <c r="E7" s="23" t="s">
        <v>81</v>
      </c>
    </row>
    <row r="8" hidden="1">
      <c r="A8" s="23" t="s">
        <v>6</v>
      </c>
      <c r="B8" s="23" t="s">
        <v>212</v>
      </c>
      <c r="C8" s="23" t="s">
        <v>79</v>
      </c>
      <c r="D8" s="23" t="s">
        <v>80</v>
      </c>
      <c r="E8" s="23" t="s">
        <v>81</v>
      </c>
    </row>
    <row r="9">
      <c r="A9" s="23" t="s">
        <v>213</v>
      </c>
      <c r="B9" s="92" t="s">
        <v>214</v>
      </c>
      <c r="C9" s="23" t="s">
        <v>64</v>
      </c>
      <c r="D9" s="23" t="s">
        <v>65</v>
      </c>
      <c r="E9" s="23" t="s">
        <v>215</v>
      </c>
    </row>
    <row r="10" hidden="1">
      <c r="A10" s="23" t="s">
        <v>213</v>
      </c>
      <c r="B10" s="51" t="s">
        <v>214</v>
      </c>
      <c r="C10" s="23" t="s">
        <v>216</v>
      </c>
      <c r="D10" s="23" t="s">
        <v>217</v>
      </c>
      <c r="E10" s="33" t="s">
        <v>218</v>
      </c>
    </row>
    <row r="11" hidden="1">
      <c r="A11" s="23" t="s">
        <v>6</v>
      </c>
      <c r="B11" s="51" t="s">
        <v>219</v>
      </c>
      <c r="C11" s="23" t="s">
        <v>216</v>
      </c>
      <c r="D11" s="23" t="s">
        <v>217</v>
      </c>
      <c r="E11" s="33" t="s">
        <v>218</v>
      </c>
    </row>
    <row r="12">
      <c r="A12" s="23" t="s">
        <v>6</v>
      </c>
      <c r="B12" s="92" t="s">
        <v>219</v>
      </c>
      <c r="C12" s="23" t="s">
        <v>64</v>
      </c>
      <c r="D12" s="23" t="s">
        <v>65</v>
      </c>
      <c r="E12" s="23" t="s">
        <v>215</v>
      </c>
    </row>
    <row r="13">
      <c r="A13" s="23" t="s">
        <v>6</v>
      </c>
      <c r="B13" s="92" t="s">
        <v>220</v>
      </c>
      <c r="C13" s="23" t="s">
        <v>64</v>
      </c>
      <c r="D13" s="23" t="s">
        <v>65</v>
      </c>
      <c r="E13" s="23" t="s">
        <v>215</v>
      </c>
    </row>
    <row r="14">
      <c r="A14" s="23" t="s">
        <v>6</v>
      </c>
      <c r="B14" s="92" t="s">
        <v>221</v>
      </c>
      <c r="C14" s="40" t="s">
        <v>64</v>
      </c>
      <c r="D14" s="23" t="s">
        <v>65</v>
      </c>
      <c r="E14" s="23" t="s">
        <v>222</v>
      </c>
    </row>
    <row r="15" hidden="1">
      <c r="A15" s="23" t="s">
        <v>6</v>
      </c>
      <c r="B15" s="51" t="s">
        <v>220</v>
      </c>
      <c r="C15" s="23" t="s">
        <v>216</v>
      </c>
      <c r="D15" s="23" t="s">
        <v>217</v>
      </c>
      <c r="E15" s="33" t="s">
        <v>218</v>
      </c>
    </row>
    <row r="16">
      <c r="A16" s="23" t="s">
        <v>6</v>
      </c>
      <c r="B16" s="92" t="s">
        <v>223</v>
      </c>
      <c r="C16" s="40" t="s">
        <v>64</v>
      </c>
      <c r="D16" s="23" t="s">
        <v>65</v>
      </c>
      <c r="E16" s="23" t="s">
        <v>215</v>
      </c>
    </row>
    <row r="17">
      <c r="A17" s="23" t="s">
        <v>224</v>
      </c>
      <c r="B17" s="92" t="s">
        <v>212</v>
      </c>
      <c r="C17" s="23" t="s">
        <v>68</v>
      </c>
      <c r="D17" s="23" t="s">
        <v>69</v>
      </c>
      <c r="E17" s="33" t="s">
        <v>225</v>
      </c>
    </row>
    <row r="18" hidden="1">
      <c r="A18" s="62" t="s">
        <v>6</v>
      </c>
      <c r="B18" s="51" t="s">
        <v>221</v>
      </c>
      <c r="C18" s="23" t="s">
        <v>226</v>
      </c>
      <c r="D18" s="23" t="s">
        <v>217</v>
      </c>
      <c r="E18" s="23" t="s">
        <v>181</v>
      </c>
    </row>
    <row r="19" hidden="1">
      <c r="A19" s="23" t="s">
        <v>6</v>
      </c>
      <c r="B19" s="51" t="s">
        <v>221</v>
      </c>
      <c r="C19" s="23" t="s">
        <v>216</v>
      </c>
      <c r="D19" s="23" t="s">
        <v>217</v>
      </c>
      <c r="E19" s="33" t="s">
        <v>218</v>
      </c>
    </row>
    <row r="20">
      <c r="A20" s="23" t="s">
        <v>224</v>
      </c>
      <c r="B20" s="92" t="s">
        <v>221</v>
      </c>
      <c r="C20" s="23" t="s">
        <v>227</v>
      </c>
      <c r="D20" s="23" t="s">
        <v>90</v>
      </c>
      <c r="E20" s="23" t="s">
        <v>228</v>
      </c>
    </row>
    <row r="21">
      <c r="A21" s="23" t="s">
        <v>224</v>
      </c>
      <c r="B21" s="92" t="s">
        <v>221</v>
      </c>
      <c r="C21" s="23" t="s">
        <v>68</v>
      </c>
      <c r="D21" s="23" t="s">
        <v>69</v>
      </c>
      <c r="E21" s="33" t="s">
        <v>225</v>
      </c>
    </row>
    <row r="22" hidden="1">
      <c r="A22" s="23" t="s">
        <v>6</v>
      </c>
      <c r="B22" s="51" t="s">
        <v>223</v>
      </c>
      <c r="C22" s="23" t="s">
        <v>226</v>
      </c>
      <c r="D22" s="23" t="s">
        <v>217</v>
      </c>
      <c r="E22" s="23" t="s">
        <v>181</v>
      </c>
    </row>
    <row r="23" hidden="1">
      <c r="A23" s="23" t="s">
        <v>6</v>
      </c>
      <c r="B23" s="51" t="s">
        <v>223</v>
      </c>
      <c r="C23" s="23" t="s">
        <v>216</v>
      </c>
      <c r="D23" s="23" t="s">
        <v>217</v>
      </c>
      <c r="E23" s="33" t="s">
        <v>218</v>
      </c>
    </row>
    <row r="24">
      <c r="A24" s="23" t="s">
        <v>224</v>
      </c>
      <c r="B24" s="92" t="s">
        <v>223</v>
      </c>
      <c r="C24" s="23" t="s">
        <v>227</v>
      </c>
      <c r="D24" s="23" t="s">
        <v>90</v>
      </c>
      <c r="E24" s="23" t="s">
        <v>228</v>
      </c>
    </row>
    <row r="25">
      <c r="A25" s="23" t="s">
        <v>224</v>
      </c>
      <c r="B25" s="92" t="s">
        <v>223</v>
      </c>
      <c r="C25" s="23" t="s">
        <v>68</v>
      </c>
      <c r="D25" s="23" t="s">
        <v>69</v>
      </c>
      <c r="E25" s="33" t="s">
        <v>225</v>
      </c>
    </row>
    <row r="26" ht="39.0" hidden="1" customHeight="1">
      <c r="A26" s="23" t="s">
        <v>213</v>
      </c>
      <c r="B26" s="51" t="s">
        <v>214</v>
      </c>
      <c r="C26" s="23" t="s">
        <v>68</v>
      </c>
      <c r="D26" s="23" t="s">
        <v>69</v>
      </c>
      <c r="E26" s="33" t="s">
        <v>70</v>
      </c>
    </row>
    <row r="27" ht="39.0" hidden="1" customHeight="1">
      <c r="A27" s="23" t="s">
        <v>6</v>
      </c>
      <c r="B27" s="51" t="s">
        <v>219</v>
      </c>
      <c r="C27" s="23" t="s">
        <v>68</v>
      </c>
      <c r="D27" s="23" t="s">
        <v>69</v>
      </c>
      <c r="E27" s="33" t="s">
        <v>70</v>
      </c>
    </row>
    <row r="28" ht="39.0" hidden="1" customHeight="1">
      <c r="A28" s="23" t="s">
        <v>6</v>
      </c>
      <c r="B28" s="23" t="s">
        <v>220</v>
      </c>
      <c r="C28" s="23" t="s">
        <v>68</v>
      </c>
      <c r="D28" s="23" t="s">
        <v>69</v>
      </c>
      <c r="E28" s="33" t="s">
        <v>70</v>
      </c>
    </row>
    <row r="29" ht="39.0" customHeight="1">
      <c r="A29" s="23" t="s">
        <v>224</v>
      </c>
      <c r="B29" s="92" t="s">
        <v>229</v>
      </c>
      <c r="C29" s="23" t="s">
        <v>64</v>
      </c>
      <c r="D29" s="23" t="s">
        <v>65</v>
      </c>
      <c r="E29" s="23" t="s">
        <v>215</v>
      </c>
    </row>
    <row r="30" ht="39.0" customHeight="1">
      <c r="A30" s="23" t="s">
        <v>224</v>
      </c>
      <c r="B30" s="92" t="s">
        <v>230</v>
      </c>
      <c r="C30" s="89"/>
      <c r="D30" s="23" t="s">
        <v>231</v>
      </c>
      <c r="E30" s="23" t="s">
        <v>232</v>
      </c>
    </row>
    <row r="31">
      <c r="A31" s="23" t="s">
        <v>224</v>
      </c>
      <c r="B31" s="92" t="s">
        <v>233</v>
      </c>
      <c r="C31" s="23" t="s">
        <v>234</v>
      </c>
      <c r="D31" s="23" t="s">
        <v>235</v>
      </c>
      <c r="E31" s="23" t="s">
        <v>236</v>
      </c>
    </row>
    <row r="32">
      <c r="A32" s="23" t="s">
        <v>237</v>
      </c>
      <c r="B32" s="92" t="s">
        <v>238</v>
      </c>
      <c r="C32" s="23" t="s">
        <v>107</v>
      </c>
      <c r="D32" s="23" t="s">
        <v>108</v>
      </c>
      <c r="E32" s="23" t="s">
        <v>239</v>
      </c>
    </row>
    <row r="33">
      <c r="A33" s="23" t="s">
        <v>224</v>
      </c>
      <c r="B33" s="92" t="s">
        <v>233</v>
      </c>
      <c r="C33" s="23" t="s">
        <v>107</v>
      </c>
      <c r="D33" s="23" t="s">
        <v>108</v>
      </c>
      <c r="E33" s="23" t="s">
        <v>240</v>
      </c>
    </row>
    <row r="34">
      <c r="A34" s="23" t="s">
        <v>224</v>
      </c>
      <c r="B34" s="92" t="s">
        <v>199</v>
      </c>
      <c r="C34" s="23" t="s">
        <v>79</v>
      </c>
      <c r="D34" s="23" t="s">
        <v>80</v>
      </c>
      <c r="E34" s="23" t="s">
        <v>241</v>
      </c>
    </row>
    <row r="35">
      <c r="A35" s="23" t="s">
        <v>237</v>
      </c>
      <c r="B35" s="92" t="s">
        <v>238</v>
      </c>
      <c r="C35" s="23" t="s">
        <v>242</v>
      </c>
      <c r="D35" s="23" t="s">
        <v>235</v>
      </c>
      <c r="E35" s="23" t="s">
        <v>243</v>
      </c>
    </row>
    <row r="36">
      <c r="A36" s="23" t="s">
        <v>224</v>
      </c>
      <c r="B36" s="92" t="s">
        <v>204</v>
      </c>
      <c r="C36" s="23" t="s">
        <v>68</v>
      </c>
      <c r="D36" s="23" t="s">
        <v>69</v>
      </c>
      <c r="E36" s="33" t="s">
        <v>225</v>
      </c>
    </row>
  </sheetData>
  <autoFilter ref="$A$2:$E$36">
    <sortState ref="A2:E36">
      <sortCondition ref="C2:C36"/>
    </sortState>
  </autoFilter>
  <mergeCells count="1">
    <mergeCell ref="A1:E1"/>
  </mergeCells>
  <conditionalFormatting sqref="D30">
    <cfRule type="cellIs" dxfId="3" priority="1" operator="equal">
      <formula>1</formula>
    </cfRule>
  </conditionalFormatting>
  <conditionalFormatting sqref="D30">
    <cfRule type="cellIs" dxfId="2" priority="2" operator="equal">
      <formula>2</formula>
    </cfRule>
  </conditionalFormatting>
  <conditionalFormatting sqref="D30">
    <cfRule type="cellIs" dxfId="1" priority="3" operator="equal">
      <formula>3</formula>
    </cfRule>
  </conditionalFormatting>
  <conditionalFormatting sqref="D30">
    <cfRule type="cellIs" dxfId="0" priority="4" operator="greaterThanOrEqual">
      <formula>4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6A5AF"/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2.0"/>
    <col customWidth="1" min="2" max="2" width="5.5"/>
    <col customWidth="1" min="3" max="3" width="8.38"/>
    <col customWidth="1" min="4" max="4" width="34.13"/>
    <col customWidth="1" min="5" max="5" width="40.13"/>
    <col customWidth="1" min="6" max="6" width="22.13"/>
    <col customWidth="1" min="8" max="8" width="17.88"/>
    <col customWidth="1" min="9" max="9" width="8.38"/>
    <col customWidth="1" min="10" max="10" width="9.63"/>
  </cols>
  <sheetData>
    <row r="1">
      <c r="A1" s="86" t="s">
        <v>244</v>
      </c>
    </row>
    <row r="2">
      <c r="A2" s="87" t="s">
        <v>192</v>
      </c>
      <c r="B2" s="87" t="s">
        <v>49</v>
      </c>
      <c r="C2" s="87" t="s">
        <v>193</v>
      </c>
      <c r="D2" s="87" t="s">
        <v>194</v>
      </c>
      <c r="E2" s="87" t="s">
        <v>51</v>
      </c>
      <c r="F2" s="87" t="s">
        <v>52</v>
      </c>
      <c r="G2" s="87" t="s">
        <v>36</v>
      </c>
      <c r="H2" s="87" t="s">
        <v>34</v>
      </c>
      <c r="I2" s="88" t="s">
        <v>53</v>
      </c>
      <c r="J2" s="95" t="s">
        <v>245</v>
      </c>
      <c r="K2" s="96" t="s">
        <v>6</v>
      </c>
      <c r="L2" s="88" t="s">
        <v>8</v>
      </c>
      <c r="M2" s="88" t="s">
        <v>9</v>
      </c>
      <c r="N2" s="88" t="s">
        <v>10</v>
      </c>
    </row>
    <row r="3">
      <c r="A3" s="89">
        <v>45393.0</v>
      </c>
      <c r="B3" s="23">
        <v>1.0</v>
      </c>
      <c r="C3" s="23" t="s">
        <v>6</v>
      </c>
      <c r="D3" s="97" t="s">
        <v>246</v>
      </c>
      <c r="E3" s="23" t="s">
        <v>112</v>
      </c>
      <c r="F3" s="23" t="s">
        <v>113</v>
      </c>
      <c r="G3" s="23" t="s">
        <v>124</v>
      </c>
      <c r="H3" s="23" t="s">
        <v>115</v>
      </c>
      <c r="I3" s="24" t="s">
        <v>77</v>
      </c>
      <c r="J3" s="98" t="s">
        <v>247</v>
      </c>
      <c r="K3" s="99">
        <f>IFS(I3="A", J3*'Valores de Referência'!$B$4, I3="B", J3*'Valores de Referência'!$D$4, I3="C", J3*'Valores de Referência'!$E$4)</f>
        <v>1900</v>
      </c>
      <c r="L3" s="31"/>
      <c r="M3" s="24"/>
      <c r="N3" s="24">
        <v>150.0</v>
      </c>
    </row>
    <row r="4">
      <c r="A4" s="89">
        <v>45414.0</v>
      </c>
      <c r="B4" s="23">
        <v>1.0</v>
      </c>
      <c r="C4" s="23" t="s">
        <v>6</v>
      </c>
      <c r="D4" s="100" t="s">
        <v>248</v>
      </c>
      <c r="E4" s="23" t="s">
        <v>112</v>
      </c>
      <c r="F4" s="23" t="s">
        <v>113</v>
      </c>
      <c r="G4" s="23" t="s">
        <v>124</v>
      </c>
      <c r="H4" s="23" t="s">
        <v>115</v>
      </c>
      <c r="I4" s="24" t="s">
        <v>77</v>
      </c>
      <c r="J4" s="98"/>
      <c r="K4" s="99">
        <f>IFS(I4="A", J4*'Valores de Referência'!$B$4, I4="B", J4*'Valores de Referência'!$D$4, I4="C", J4*'Valores de Referência'!$E$4)</f>
        <v>0</v>
      </c>
      <c r="L4" s="31"/>
      <c r="M4" s="24"/>
      <c r="N4" s="24"/>
    </row>
    <row r="5">
      <c r="A5" s="89">
        <v>45392.0</v>
      </c>
      <c r="B5" s="23">
        <v>1.0</v>
      </c>
      <c r="C5" s="23" t="s">
        <v>43</v>
      </c>
      <c r="D5" s="101" t="s">
        <v>249</v>
      </c>
      <c r="E5" s="23" t="s">
        <v>112</v>
      </c>
      <c r="F5" s="23" t="s">
        <v>113</v>
      </c>
      <c r="G5" s="23" t="s">
        <v>124</v>
      </c>
      <c r="H5" s="23" t="s">
        <v>115</v>
      </c>
      <c r="I5" s="24" t="s">
        <v>77</v>
      </c>
      <c r="J5" s="98" t="s">
        <v>247</v>
      </c>
      <c r="K5" s="99">
        <f>IFS(I5="A", J5*'Valores de Referência'!$B$4, I5="B", J5*'Valores de Referência'!$D$4, I5="C", J5*'Valores de Referência'!$E$4)</f>
        <v>1900</v>
      </c>
      <c r="L5" s="31"/>
      <c r="M5" s="24"/>
      <c r="N5" s="24">
        <v>150.0</v>
      </c>
    </row>
    <row r="6">
      <c r="A6" s="89">
        <v>45393.0</v>
      </c>
      <c r="B6" s="23">
        <v>1.0</v>
      </c>
      <c r="C6" s="23" t="s">
        <v>43</v>
      </c>
      <c r="D6" s="101" t="s">
        <v>250</v>
      </c>
      <c r="E6" s="23" t="s">
        <v>112</v>
      </c>
      <c r="F6" s="23" t="s">
        <v>113</v>
      </c>
      <c r="G6" s="23" t="s">
        <v>96</v>
      </c>
      <c r="H6" s="23" t="s">
        <v>115</v>
      </c>
      <c r="I6" s="24" t="s">
        <v>77</v>
      </c>
      <c r="J6" s="98" t="s">
        <v>247</v>
      </c>
      <c r="K6" s="99">
        <f>IFS(I6="A", J6*'Valores de Referência'!$B$4, I6="B", J6*'Valores de Referência'!$D$4, I6="C", J6*'Valores de Referência'!$E$4)</f>
        <v>1900</v>
      </c>
      <c r="L6" s="31"/>
      <c r="M6" s="24"/>
      <c r="N6" s="24">
        <v>150.0</v>
      </c>
    </row>
    <row r="7">
      <c r="A7" s="89">
        <v>45392.0</v>
      </c>
      <c r="B7" s="23">
        <v>1.0</v>
      </c>
      <c r="C7" s="23" t="s">
        <v>6</v>
      </c>
      <c r="D7" s="101" t="s">
        <v>251</v>
      </c>
      <c r="E7" s="23" t="s">
        <v>112</v>
      </c>
      <c r="F7" s="23" t="s">
        <v>113</v>
      </c>
      <c r="G7" s="23" t="s">
        <v>10</v>
      </c>
      <c r="H7" s="23" t="s">
        <v>115</v>
      </c>
      <c r="I7" s="24" t="s">
        <v>77</v>
      </c>
      <c r="J7" s="98" t="s">
        <v>247</v>
      </c>
      <c r="K7" s="99">
        <f>IFS(I7="A", J7*'Valores de Referência'!$B$4, I7="B", J7*'Valores de Referência'!$D$4, I7="C", J7*'Valores de Referência'!$E$4)</f>
        <v>1900</v>
      </c>
      <c r="L7" s="31"/>
      <c r="M7" s="24"/>
      <c r="N7" s="24">
        <v>150.0</v>
      </c>
    </row>
    <row r="8">
      <c r="A8" s="89">
        <v>45393.0</v>
      </c>
      <c r="B8" s="23">
        <v>1.0</v>
      </c>
      <c r="C8" s="23" t="s">
        <v>6</v>
      </c>
      <c r="D8" s="101" t="s">
        <v>252</v>
      </c>
      <c r="E8" s="23" t="s">
        <v>112</v>
      </c>
      <c r="F8" s="23" t="s">
        <v>113</v>
      </c>
      <c r="G8" s="23" t="s">
        <v>96</v>
      </c>
      <c r="H8" s="23" t="s">
        <v>115</v>
      </c>
      <c r="I8" s="24" t="s">
        <v>77</v>
      </c>
      <c r="J8" s="98" t="s">
        <v>247</v>
      </c>
      <c r="K8" s="99">
        <f>IFS(I8="A", J8*'Valores de Referência'!$B$4, I8="B", J8*'Valores de Referência'!$D$4, I8="C", J8*'Valores de Referência'!$E$4)</f>
        <v>1900</v>
      </c>
      <c r="L8" s="31"/>
      <c r="M8" s="24"/>
      <c r="N8" s="24">
        <v>150.0</v>
      </c>
    </row>
    <row r="9">
      <c r="A9" s="89">
        <v>45379.0</v>
      </c>
      <c r="B9" s="23">
        <v>2.0</v>
      </c>
      <c r="C9" s="23" t="s">
        <v>6</v>
      </c>
      <c r="D9" s="23" t="s">
        <v>253</v>
      </c>
      <c r="E9" s="23" t="s">
        <v>112</v>
      </c>
      <c r="F9" s="23" t="s">
        <v>113</v>
      </c>
      <c r="G9" s="23" t="s">
        <v>141</v>
      </c>
      <c r="H9" s="23" t="s">
        <v>115</v>
      </c>
      <c r="I9" s="24" t="s">
        <v>77</v>
      </c>
      <c r="J9" s="98"/>
      <c r="K9" s="99">
        <f>IFS(I9="A", J9*'Valores de Referência'!$B$4, I9="B", J9*'Valores de Referência'!$D$4, I9="C", J9*'Valores de Referência'!$E$4)</f>
        <v>0</v>
      </c>
      <c r="L9" s="24"/>
      <c r="M9" s="24"/>
      <c r="N9" s="24"/>
    </row>
    <row r="10">
      <c r="A10" s="89">
        <v>45386.0</v>
      </c>
      <c r="B10" s="23">
        <v>3.0</v>
      </c>
      <c r="C10" s="23" t="s">
        <v>6</v>
      </c>
      <c r="D10" s="23" t="s">
        <v>254</v>
      </c>
      <c r="E10" s="23" t="s">
        <v>112</v>
      </c>
      <c r="F10" s="23" t="s">
        <v>113</v>
      </c>
      <c r="G10" s="23" t="s">
        <v>124</v>
      </c>
      <c r="H10" s="23" t="s">
        <v>115</v>
      </c>
      <c r="I10" s="24" t="s">
        <v>77</v>
      </c>
      <c r="J10" s="98"/>
      <c r="K10" s="99">
        <f>IFS(I10="A", J10*'Valores de Referência'!$B$4, I10="B", J10*'Valores de Referência'!$D$4, I10="C", J10*'Valores de Referência'!$E$4)</f>
        <v>0</v>
      </c>
      <c r="L10" s="2"/>
      <c r="M10" s="2"/>
      <c r="N10" s="24">
        <v>120.0</v>
      </c>
    </row>
    <row r="11">
      <c r="A11" s="89">
        <v>45386.0</v>
      </c>
      <c r="B11" s="23">
        <v>3.0</v>
      </c>
      <c r="C11" s="23" t="s">
        <v>6</v>
      </c>
      <c r="D11" s="23" t="s">
        <v>255</v>
      </c>
      <c r="E11" s="23" t="s">
        <v>112</v>
      </c>
      <c r="F11" s="23" t="s">
        <v>113</v>
      </c>
      <c r="G11" s="23" t="s">
        <v>124</v>
      </c>
      <c r="H11" s="23" t="s">
        <v>115</v>
      </c>
      <c r="I11" s="24" t="s">
        <v>77</v>
      </c>
      <c r="J11" s="98"/>
      <c r="K11" s="99">
        <f>IFS(I11="A", J11*'Valores de Referência'!$B$4, I11="B", J11*'Valores de Referência'!$D$4, I11="C", J11*'Valores de Referência'!$E$4)</f>
        <v>0</v>
      </c>
      <c r="L11" s="2"/>
      <c r="M11" s="2"/>
      <c r="N11" s="24">
        <v>250.0</v>
      </c>
    </row>
    <row r="12">
      <c r="A12" s="89">
        <v>45393.0</v>
      </c>
      <c r="B12" s="23">
        <v>1.0</v>
      </c>
      <c r="C12" s="23" t="s">
        <v>43</v>
      </c>
      <c r="D12" s="101" t="s">
        <v>256</v>
      </c>
      <c r="E12" s="23" t="s">
        <v>112</v>
      </c>
      <c r="F12" s="23" t="s">
        <v>113</v>
      </c>
      <c r="G12" s="23" t="s">
        <v>124</v>
      </c>
      <c r="H12" s="23" t="s">
        <v>115</v>
      </c>
      <c r="I12" s="24" t="s">
        <v>77</v>
      </c>
      <c r="J12" s="98" t="s">
        <v>247</v>
      </c>
      <c r="K12" s="99">
        <f>IFS(I12="A", J12*'Valores de Referência'!$B$4, I12="B", J12*'Valores de Referência'!$D$4, I12="C", J12*'Valores de Referência'!$E$4)</f>
        <v>1900</v>
      </c>
      <c r="L12" s="31"/>
      <c r="M12" s="24"/>
      <c r="N12" s="24">
        <v>150.0</v>
      </c>
    </row>
    <row r="13">
      <c r="A13" s="89">
        <v>45391.0</v>
      </c>
      <c r="B13" s="23">
        <v>1.0</v>
      </c>
      <c r="C13" s="23" t="s">
        <v>6</v>
      </c>
      <c r="D13" s="102" t="s">
        <v>257</v>
      </c>
      <c r="E13" s="23" t="s">
        <v>112</v>
      </c>
      <c r="F13" s="23" t="s">
        <v>113</v>
      </c>
      <c r="G13" s="23" t="s">
        <v>124</v>
      </c>
      <c r="H13" s="23" t="s">
        <v>115</v>
      </c>
      <c r="I13" s="24" t="s">
        <v>77</v>
      </c>
      <c r="J13" s="98" t="s">
        <v>247</v>
      </c>
      <c r="K13" s="99">
        <f>IFS(I13="A", J13*'Valores de Referência'!$B$4, I13="B", J13*'Valores de Referência'!$D$4, I13="C", J13*'Valores de Referência'!$E$4)</f>
        <v>1900</v>
      </c>
      <c r="L13" s="31"/>
      <c r="M13" s="24"/>
      <c r="N13" s="24">
        <v>150.0</v>
      </c>
    </row>
    <row r="14">
      <c r="A14" s="89"/>
      <c r="B14" s="23">
        <v>1.0</v>
      </c>
      <c r="C14" s="23" t="s">
        <v>6</v>
      </c>
      <c r="D14" s="101" t="s">
        <v>258</v>
      </c>
      <c r="E14" s="23" t="s">
        <v>112</v>
      </c>
      <c r="F14" s="23" t="s">
        <v>113</v>
      </c>
      <c r="G14" s="23" t="s">
        <v>124</v>
      </c>
      <c r="H14" s="23" t="s">
        <v>115</v>
      </c>
      <c r="I14" s="24" t="s">
        <v>77</v>
      </c>
      <c r="J14" s="98" t="s">
        <v>247</v>
      </c>
      <c r="K14" s="99">
        <f>IFS(I14="A", J14*'Valores de Referência'!$B$4, I14="B", J14*'Valores de Referência'!$D$4, I14="C", J14*'Valores de Referência'!$E$4)</f>
        <v>1900</v>
      </c>
      <c r="L14" s="31"/>
      <c r="M14" s="24"/>
      <c r="N14" s="24"/>
    </row>
    <row r="15">
      <c r="A15" s="89">
        <v>45391.0</v>
      </c>
      <c r="B15" s="23">
        <v>1.0</v>
      </c>
      <c r="C15" s="23" t="s">
        <v>6</v>
      </c>
      <c r="D15" s="101" t="s">
        <v>259</v>
      </c>
      <c r="E15" s="23" t="s">
        <v>112</v>
      </c>
      <c r="F15" s="23" t="s">
        <v>113</v>
      </c>
      <c r="G15" s="23" t="s">
        <v>124</v>
      </c>
      <c r="H15" s="23" t="s">
        <v>115</v>
      </c>
      <c r="I15" s="24" t="s">
        <v>77</v>
      </c>
      <c r="J15" s="98" t="s">
        <v>247</v>
      </c>
      <c r="K15" s="99">
        <f>IFS(I15="A", J15*'Valores de Referência'!$B$4, I15="B", J15*'Valores de Referência'!$D$4, I15="C", J15*'Valores de Referência'!$E$4)</f>
        <v>1900</v>
      </c>
      <c r="L15" s="31"/>
      <c r="M15" s="24"/>
      <c r="N15" s="24">
        <v>150.0</v>
      </c>
    </row>
    <row r="16">
      <c r="A16" s="89">
        <v>45390.0</v>
      </c>
      <c r="B16" s="23">
        <v>1.0</v>
      </c>
      <c r="C16" s="23" t="s">
        <v>6</v>
      </c>
      <c r="D16" s="101" t="s">
        <v>260</v>
      </c>
      <c r="E16" s="23" t="s">
        <v>140</v>
      </c>
      <c r="F16" s="23" t="s">
        <v>46</v>
      </c>
      <c r="G16" s="23" t="s">
        <v>124</v>
      </c>
      <c r="H16" s="23" t="s">
        <v>142</v>
      </c>
      <c r="I16" s="24" t="s">
        <v>119</v>
      </c>
      <c r="J16" s="98" t="s">
        <v>261</v>
      </c>
      <c r="K16" s="99">
        <f>IFS(I16="A", J16*'Valores de Referência'!$B$4, I16="B", J16*'Valores de Referência'!$D$4, I16="C", J16*'Valores de Referência'!$E$4)</f>
        <v>1005</v>
      </c>
      <c r="L16" s="31"/>
      <c r="M16" s="24"/>
      <c r="N16" s="24">
        <v>210.0</v>
      </c>
    </row>
    <row r="17">
      <c r="A17" s="89">
        <v>45384.0</v>
      </c>
      <c r="B17" s="23">
        <v>1.0</v>
      </c>
      <c r="C17" s="23" t="s">
        <v>6</v>
      </c>
      <c r="D17" s="101" t="s">
        <v>262</v>
      </c>
      <c r="E17" s="23" t="s">
        <v>263</v>
      </c>
      <c r="F17" s="23" t="s">
        <v>264</v>
      </c>
      <c r="G17" s="23" t="s">
        <v>124</v>
      </c>
      <c r="H17" s="23" t="s">
        <v>265</v>
      </c>
      <c r="I17" s="24" t="s">
        <v>102</v>
      </c>
      <c r="J17" s="98" t="s">
        <v>67</v>
      </c>
      <c r="K17" s="99">
        <f>IFS(I17="A", J17*'Valores de Referência'!$B$4, I17="B", J17*'Valores de Referência'!$D$4, I17="C", J17*'Valores de Referência'!$E$4)</f>
        <v>1700</v>
      </c>
      <c r="L17" s="24"/>
      <c r="M17" s="24"/>
      <c r="N17" s="24">
        <v>100.0</v>
      </c>
    </row>
    <row r="18">
      <c r="A18" s="89">
        <v>45393.0</v>
      </c>
      <c r="B18" s="23">
        <v>2.0</v>
      </c>
      <c r="C18" s="23" t="s">
        <v>43</v>
      </c>
      <c r="D18" s="23" t="s">
        <v>266</v>
      </c>
      <c r="E18" s="23" t="s">
        <v>112</v>
      </c>
      <c r="F18" s="23" t="s">
        <v>113</v>
      </c>
      <c r="G18" s="23" t="s">
        <v>10</v>
      </c>
      <c r="H18" s="23" t="s">
        <v>115</v>
      </c>
      <c r="I18" s="24" t="s">
        <v>77</v>
      </c>
      <c r="J18" s="98"/>
      <c r="K18" s="99">
        <f>IFS(I18="A", J18*'Valores de Referência'!$B$4, I18="B", J18*'Valores de Referência'!$D$4, I18="C", J18*'Valores de Referência'!$E$4)</f>
        <v>0</v>
      </c>
      <c r="L18" s="31"/>
      <c r="M18" s="24"/>
      <c r="N18" s="24">
        <v>150.0</v>
      </c>
    </row>
    <row r="19">
      <c r="A19" s="89">
        <v>45392.0</v>
      </c>
      <c r="B19" s="23">
        <v>2.0</v>
      </c>
      <c r="C19" s="103" t="s">
        <v>43</v>
      </c>
      <c r="D19" s="23" t="s">
        <v>267</v>
      </c>
      <c r="E19" s="23" t="s">
        <v>117</v>
      </c>
      <c r="F19" s="23" t="s">
        <v>118</v>
      </c>
      <c r="G19" s="23" t="s">
        <v>96</v>
      </c>
      <c r="H19" s="23" t="s">
        <v>268</v>
      </c>
      <c r="I19" s="24" t="s">
        <v>119</v>
      </c>
      <c r="J19" s="98" t="s">
        <v>269</v>
      </c>
      <c r="K19" s="99">
        <f>IFS(I19="A", J19*'Valores de Referência'!$B$4, I19="B", J19*'Valores de Referência'!$D$4, I19="C", J19*'Valores de Referência'!$E$4)</f>
        <v>1507.5</v>
      </c>
      <c r="L19" s="31"/>
      <c r="M19" s="24"/>
      <c r="N19" s="24"/>
    </row>
    <row r="20">
      <c r="A20" s="89">
        <v>45386.0</v>
      </c>
      <c r="B20" s="23">
        <v>2.0</v>
      </c>
      <c r="C20" s="103" t="s">
        <v>6</v>
      </c>
      <c r="D20" s="23" t="s">
        <v>255</v>
      </c>
      <c r="E20" s="23" t="s">
        <v>117</v>
      </c>
      <c r="F20" s="23" t="s">
        <v>118</v>
      </c>
      <c r="G20" s="23" t="s">
        <v>124</v>
      </c>
      <c r="H20" s="23" t="s">
        <v>268</v>
      </c>
      <c r="I20" s="24" t="s">
        <v>119</v>
      </c>
      <c r="J20" s="98" t="s">
        <v>269</v>
      </c>
      <c r="K20" s="99">
        <f>IFS(I20="A", J20*'Valores de Referência'!$B$4, I20="B", J20*'Valores de Referência'!$D$4, I20="C", J20*'Valores de Referência'!$E$4)</f>
        <v>1507.5</v>
      </c>
      <c r="L20" s="2"/>
      <c r="M20" s="2"/>
      <c r="N20" s="2"/>
    </row>
    <row r="21">
      <c r="A21" s="104">
        <v>45527.0</v>
      </c>
      <c r="B21" s="23">
        <v>2.0</v>
      </c>
      <c r="C21" s="103" t="s">
        <v>6</v>
      </c>
      <c r="D21" s="51" t="s">
        <v>212</v>
      </c>
      <c r="E21" s="23" t="s">
        <v>117</v>
      </c>
      <c r="F21" s="23" t="s">
        <v>118</v>
      </c>
      <c r="G21" s="23" t="s">
        <v>96</v>
      </c>
      <c r="H21" s="23" t="s">
        <v>268</v>
      </c>
      <c r="I21" s="24" t="s">
        <v>119</v>
      </c>
      <c r="J21" s="98" t="s">
        <v>269</v>
      </c>
      <c r="K21" s="99">
        <f>IFS(I21="A", J21*'Valores de Referência'!$B$4, I21="B", J21*'Valores de Referência'!$D$4, I21="C", J21*'Valores de Referência'!$E$4)</f>
        <v>1507.5</v>
      </c>
      <c r="L21" s="31"/>
      <c r="M21" s="24"/>
      <c r="N21" s="24"/>
    </row>
    <row r="22">
      <c r="A22" s="89">
        <v>45503.0</v>
      </c>
      <c r="B22" s="23">
        <v>2.0</v>
      </c>
      <c r="C22" s="103" t="s">
        <v>6</v>
      </c>
      <c r="D22" s="105" t="s">
        <v>204</v>
      </c>
      <c r="E22" s="23" t="s">
        <v>117</v>
      </c>
      <c r="F22" s="23" t="s">
        <v>118</v>
      </c>
      <c r="G22" s="23" t="s">
        <v>96</v>
      </c>
      <c r="H22" s="23" t="s">
        <v>268</v>
      </c>
      <c r="I22" s="24" t="s">
        <v>119</v>
      </c>
      <c r="J22" s="98" t="s">
        <v>269</v>
      </c>
      <c r="K22" s="99">
        <f>IFS(I22="A", J22*'Valores de Referência'!$B$4, I22="B", J22*'Valores de Referência'!$D$4, I22="C", J22*'Valores de Referência'!$E$4)</f>
        <v>1507.5</v>
      </c>
      <c r="L22" s="31"/>
      <c r="M22" s="24"/>
      <c r="N22" s="24"/>
    </row>
    <row r="23">
      <c r="A23" s="106">
        <v>45399.0</v>
      </c>
      <c r="B23" s="23">
        <v>2.0</v>
      </c>
      <c r="C23" s="103" t="s">
        <v>6</v>
      </c>
      <c r="D23" s="51" t="s">
        <v>270</v>
      </c>
      <c r="E23" s="23" t="s">
        <v>117</v>
      </c>
      <c r="F23" s="23" t="s">
        <v>118</v>
      </c>
      <c r="G23" s="23" t="s">
        <v>271</v>
      </c>
      <c r="H23" s="23" t="s">
        <v>268</v>
      </c>
      <c r="I23" s="24" t="s">
        <v>119</v>
      </c>
      <c r="J23" s="98" t="s">
        <v>269</v>
      </c>
      <c r="K23" s="99">
        <f>IFS(I23="A", J23*'Valores de Referência'!$B$4, I23="B", J23*'Valores de Referência'!$D$4, I23="C", J23*'Valores de Referência'!$E$4)</f>
        <v>1507.5</v>
      </c>
      <c r="L23" s="31"/>
      <c r="M23" s="24"/>
      <c r="N23" s="24"/>
    </row>
    <row r="24">
      <c r="A24" s="107">
        <v>45537.0</v>
      </c>
      <c r="B24" s="23">
        <v>4.0</v>
      </c>
      <c r="C24" s="23" t="s">
        <v>6</v>
      </c>
      <c r="D24" s="23" t="s">
        <v>233</v>
      </c>
      <c r="E24" s="23" t="s">
        <v>272</v>
      </c>
      <c r="F24" s="23"/>
      <c r="G24" s="23"/>
      <c r="H24" s="23"/>
      <c r="I24" s="24"/>
      <c r="J24" s="98"/>
      <c r="K24" s="99"/>
      <c r="L24" s="31"/>
      <c r="M24" s="24"/>
      <c r="N24" s="24"/>
    </row>
    <row r="25">
      <c r="A25" s="89">
        <v>45379.0</v>
      </c>
      <c r="B25" s="23">
        <v>1.0</v>
      </c>
      <c r="C25" s="23" t="s">
        <v>6</v>
      </c>
      <c r="D25" s="101" t="s">
        <v>253</v>
      </c>
      <c r="E25" s="23" t="s">
        <v>162</v>
      </c>
      <c r="F25" s="23" t="s">
        <v>163</v>
      </c>
      <c r="G25" s="23" t="s">
        <v>141</v>
      </c>
      <c r="H25" s="23" t="s">
        <v>164</v>
      </c>
      <c r="I25" s="24" t="s">
        <v>77</v>
      </c>
      <c r="J25" s="98" t="s">
        <v>67</v>
      </c>
      <c r="K25" s="99">
        <f>IFS(I25="A", J25*'Valores de Referência'!$B$4, I25="B", J25*'Valores de Referência'!$D$4, I25="C", J25*'Valores de Referência'!$E$4)</f>
        <v>1520</v>
      </c>
      <c r="L25" s="31"/>
      <c r="M25" s="24"/>
      <c r="N25" s="24"/>
    </row>
    <row r="26">
      <c r="A26" s="89">
        <v>45392.0</v>
      </c>
      <c r="B26" s="23">
        <v>1.0</v>
      </c>
      <c r="C26" s="23" t="s">
        <v>6</v>
      </c>
      <c r="D26" s="101" t="s">
        <v>195</v>
      </c>
      <c r="E26" s="23" t="s">
        <v>144</v>
      </c>
      <c r="F26" s="23" t="s">
        <v>145</v>
      </c>
      <c r="G26" s="23" t="s">
        <v>124</v>
      </c>
      <c r="H26" s="23" t="s">
        <v>146</v>
      </c>
      <c r="I26" s="24" t="s">
        <v>119</v>
      </c>
      <c r="J26" s="98" t="s">
        <v>261</v>
      </c>
      <c r="K26" s="99">
        <f>IFS(I26="A", J26*'Valores de Referência'!$B$4, I26="B", J26*'Valores de Referência'!$D$4, I26="C", J26*'Valores de Referência'!$E$4)</f>
        <v>1005</v>
      </c>
      <c r="L26" s="31"/>
      <c r="M26" s="24"/>
      <c r="N26" s="24"/>
    </row>
    <row r="27">
      <c r="A27" s="89">
        <v>45392.0</v>
      </c>
      <c r="B27" s="23">
        <v>1.0</v>
      </c>
      <c r="C27" s="23" t="s">
        <v>6</v>
      </c>
      <c r="D27" s="101" t="s">
        <v>204</v>
      </c>
      <c r="E27" s="23" t="s">
        <v>144</v>
      </c>
      <c r="F27" s="23" t="s">
        <v>145</v>
      </c>
      <c r="G27" s="23" t="s">
        <v>96</v>
      </c>
      <c r="H27" s="23" t="s">
        <v>146</v>
      </c>
      <c r="I27" s="24" t="s">
        <v>119</v>
      </c>
      <c r="J27" s="98" t="s">
        <v>261</v>
      </c>
      <c r="K27" s="99">
        <f>IFS(I27="A", J27*'Valores de Referência'!$B$4, I27="B", J27*'Valores de Referência'!$D$4, I27="C", J27*'Valores de Referência'!$E$4)</f>
        <v>1005</v>
      </c>
      <c r="L27" s="31"/>
      <c r="M27" s="24"/>
      <c r="N27" s="24"/>
    </row>
    <row r="28">
      <c r="A28" s="89"/>
      <c r="B28" s="23">
        <v>1.0</v>
      </c>
      <c r="C28" s="23" t="s">
        <v>43</v>
      </c>
      <c r="D28" s="101" t="s">
        <v>273</v>
      </c>
      <c r="E28" s="108" t="s">
        <v>274</v>
      </c>
      <c r="F28" s="23" t="s">
        <v>275</v>
      </c>
      <c r="G28" s="23" t="s">
        <v>6</v>
      </c>
      <c r="H28" s="23" t="s">
        <v>276</v>
      </c>
      <c r="I28" s="24" t="s">
        <v>119</v>
      </c>
      <c r="J28" s="98" t="s">
        <v>261</v>
      </c>
      <c r="K28" s="99">
        <f>IFS(I28="A", J28*'Valores de Referência'!$B$4, I28="B", J28*'Valores de Referência'!$D$4, I28="C", J28*'Valores de Referência'!$E$4)</f>
        <v>1005</v>
      </c>
      <c r="L28" s="31"/>
      <c r="M28" s="24"/>
      <c r="N28" s="24"/>
    </row>
    <row r="29">
      <c r="A29" s="89"/>
      <c r="B29" s="23">
        <v>1.0</v>
      </c>
      <c r="C29" s="23" t="s">
        <v>43</v>
      </c>
      <c r="D29" s="101" t="s">
        <v>277</v>
      </c>
      <c r="E29" s="108" t="s">
        <v>274</v>
      </c>
      <c r="F29" s="23" t="s">
        <v>275</v>
      </c>
      <c r="G29" s="23" t="s">
        <v>6</v>
      </c>
      <c r="H29" s="23" t="s">
        <v>276</v>
      </c>
      <c r="I29" s="24" t="s">
        <v>119</v>
      </c>
      <c r="J29" s="98" t="s">
        <v>261</v>
      </c>
      <c r="K29" s="99">
        <f>IFS(I29="A", J29*'Valores de Referência'!$B$4, I29="B", J29*'Valores de Referência'!$D$4, I29="C", J29*'Valores de Referência'!$E$4)</f>
        <v>1005</v>
      </c>
      <c r="L29" s="31"/>
      <c r="M29" s="24"/>
      <c r="N29" s="24"/>
    </row>
    <row r="30">
      <c r="A30" s="89">
        <v>45389.0</v>
      </c>
      <c r="B30" s="23">
        <v>1.0</v>
      </c>
      <c r="C30" s="23" t="s">
        <v>43</v>
      </c>
      <c r="D30" s="101" t="s">
        <v>278</v>
      </c>
      <c r="E30" s="23" t="s">
        <v>165</v>
      </c>
      <c r="F30" s="23" t="s">
        <v>160</v>
      </c>
      <c r="G30" s="23" t="s">
        <v>124</v>
      </c>
      <c r="H30" s="23" t="s">
        <v>166</v>
      </c>
      <c r="I30" s="24" t="s">
        <v>77</v>
      </c>
      <c r="J30" s="98" t="s">
        <v>67</v>
      </c>
      <c r="K30" s="99">
        <f>IFS(I30="A", J30*'Valores de Referência'!$B$4, I30="B", J30*'Valores de Referência'!$D$4, I30="C", J30*'Valores de Referência'!$E$4)</f>
        <v>1520</v>
      </c>
      <c r="L30" s="31"/>
      <c r="M30" s="2"/>
      <c r="N30" s="24">
        <v>180.0</v>
      </c>
    </row>
    <row r="31">
      <c r="A31" s="89">
        <v>45392.0</v>
      </c>
      <c r="B31" s="23">
        <v>1.0</v>
      </c>
      <c r="C31" s="23" t="s">
        <v>43</v>
      </c>
      <c r="D31" s="101" t="s">
        <v>267</v>
      </c>
      <c r="E31" s="23" t="s">
        <v>165</v>
      </c>
      <c r="F31" s="23" t="s">
        <v>160</v>
      </c>
      <c r="G31" s="23" t="s">
        <v>96</v>
      </c>
      <c r="H31" s="23" t="s">
        <v>166</v>
      </c>
      <c r="I31" s="24" t="s">
        <v>77</v>
      </c>
      <c r="J31" s="98" t="s">
        <v>67</v>
      </c>
      <c r="K31" s="99">
        <f>IFS(I31="A", J31*'Valores de Referência'!$B$4, I31="B", J31*'Valores de Referência'!$D$4, I31="C", J31*'Valores de Referência'!$E$4)</f>
        <v>1520</v>
      </c>
      <c r="L31" s="31"/>
      <c r="M31" s="24"/>
      <c r="N31" s="24">
        <v>180.0</v>
      </c>
    </row>
    <row r="32">
      <c r="A32" s="89">
        <v>45392.0</v>
      </c>
      <c r="B32" s="23">
        <v>1.0</v>
      </c>
      <c r="C32" s="23" t="s">
        <v>6</v>
      </c>
      <c r="D32" s="101" t="s">
        <v>279</v>
      </c>
      <c r="E32" s="23" t="s">
        <v>165</v>
      </c>
      <c r="F32" s="23" t="s">
        <v>160</v>
      </c>
      <c r="G32" s="23" t="s">
        <v>96</v>
      </c>
      <c r="H32" s="23" t="s">
        <v>166</v>
      </c>
      <c r="I32" s="24" t="s">
        <v>77</v>
      </c>
      <c r="J32" s="98"/>
      <c r="K32" s="99">
        <f>IFS(I32="A", J32*'Valores de Referência'!$B$4, I32="B", J32*'Valores de Referência'!$D$4, I32="C", J32*'Valores de Referência'!$E$4)</f>
        <v>0</v>
      </c>
      <c r="L32" s="31"/>
      <c r="M32" s="24"/>
      <c r="N32" s="24">
        <v>120.0</v>
      </c>
    </row>
    <row r="33">
      <c r="A33" s="89">
        <v>45392.0</v>
      </c>
      <c r="B33" s="23">
        <v>1.0</v>
      </c>
      <c r="C33" s="23" t="s">
        <v>6</v>
      </c>
      <c r="D33" s="97" t="s">
        <v>280</v>
      </c>
      <c r="E33" s="23" t="s">
        <v>165</v>
      </c>
      <c r="F33" s="23" t="s">
        <v>160</v>
      </c>
      <c r="G33" s="23" t="s">
        <v>96</v>
      </c>
      <c r="H33" s="23" t="s">
        <v>166</v>
      </c>
      <c r="I33" s="24" t="s">
        <v>77</v>
      </c>
      <c r="J33" s="98" t="s">
        <v>281</v>
      </c>
      <c r="K33" s="99">
        <f>IFS(I33="A", J33*'Valores de Referência'!$B$4, I33="B", J33*'Valores de Referência'!$D$4, I33="C", J33*'Valores de Referência'!$E$4)</f>
        <v>0</v>
      </c>
      <c r="L33" s="31"/>
      <c r="M33" s="24"/>
      <c r="N33" s="24"/>
    </row>
    <row r="34">
      <c r="A34" s="89">
        <v>45393.0</v>
      </c>
      <c r="B34" s="23">
        <v>1.0</v>
      </c>
      <c r="C34" s="103" t="s">
        <v>43</v>
      </c>
      <c r="D34" s="51" t="s">
        <v>282</v>
      </c>
      <c r="E34" s="23" t="s">
        <v>117</v>
      </c>
      <c r="F34" s="23" t="s">
        <v>118</v>
      </c>
      <c r="G34" s="23" t="s">
        <v>124</v>
      </c>
      <c r="H34" s="23" t="s">
        <v>268</v>
      </c>
      <c r="I34" s="24" t="s">
        <v>119</v>
      </c>
      <c r="J34" s="98" t="s">
        <v>269</v>
      </c>
      <c r="K34" s="99">
        <f>IFS(I34="A", J34*'Valores de Referência'!$B$4, I34="B", J34*'Valores de Referência'!$D$4, I34="C", J34*'Valores de Referência'!$E$4)</f>
        <v>1507.5</v>
      </c>
      <c r="L34" s="31"/>
      <c r="M34" s="24"/>
      <c r="N34" s="24"/>
    </row>
    <row r="35">
      <c r="A35" s="89">
        <v>45393.0</v>
      </c>
      <c r="B35" s="23">
        <v>1.0</v>
      </c>
      <c r="C35" s="103" t="s">
        <v>43</v>
      </c>
      <c r="D35" s="23" t="s">
        <v>266</v>
      </c>
      <c r="E35" s="23" t="s">
        <v>117</v>
      </c>
      <c r="F35" s="23" t="s">
        <v>118</v>
      </c>
      <c r="G35" s="23" t="s">
        <v>10</v>
      </c>
      <c r="H35" s="23" t="s">
        <v>268</v>
      </c>
      <c r="I35" s="24" t="s">
        <v>119</v>
      </c>
      <c r="J35" s="98" t="s">
        <v>269</v>
      </c>
      <c r="K35" s="99">
        <f>IFS(I35="A", J35*'Valores de Referência'!$B$4, I35="B", J35*'Valores de Referência'!$D$4, I35="C", J35*'Valores de Referência'!$E$4)</f>
        <v>1507.5</v>
      </c>
      <c r="L35" s="31"/>
      <c r="M35" s="24"/>
      <c r="N35" s="24"/>
    </row>
    <row r="36">
      <c r="A36" s="89">
        <v>45386.0</v>
      </c>
      <c r="B36" s="23">
        <v>1.0</v>
      </c>
      <c r="C36" s="103" t="s">
        <v>6</v>
      </c>
      <c r="D36" s="51" t="s">
        <v>254</v>
      </c>
      <c r="E36" s="23" t="s">
        <v>117</v>
      </c>
      <c r="F36" s="23" t="s">
        <v>118</v>
      </c>
      <c r="G36" s="23" t="s">
        <v>124</v>
      </c>
      <c r="H36" s="23" t="s">
        <v>268</v>
      </c>
      <c r="I36" s="24" t="s">
        <v>119</v>
      </c>
      <c r="J36" s="98" t="s">
        <v>269</v>
      </c>
      <c r="K36" s="99">
        <f>IFS(I36="A", J36*'Valores de Referência'!$B$4, I36="B", J36*'Valores de Referência'!$D$4, I36="C", J36*'Valores de Referência'!$E$4)</f>
        <v>1507.5</v>
      </c>
      <c r="L36" s="2"/>
      <c r="M36" s="2"/>
      <c r="N36" s="2"/>
    </row>
    <row r="37">
      <c r="A37" s="107">
        <v>45537.0</v>
      </c>
      <c r="B37" s="23">
        <v>1.0</v>
      </c>
      <c r="C37" s="103" t="s">
        <v>6</v>
      </c>
      <c r="D37" s="23" t="s">
        <v>283</v>
      </c>
      <c r="E37" s="23" t="s">
        <v>117</v>
      </c>
      <c r="F37" s="23" t="s">
        <v>118</v>
      </c>
      <c r="G37" s="23" t="s">
        <v>96</v>
      </c>
      <c r="H37" s="23" t="s">
        <v>268</v>
      </c>
      <c r="I37" s="24" t="s">
        <v>119</v>
      </c>
      <c r="J37" s="98" t="s">
        <v>269</v>
      </c>
      <c r="K37" s="99">
        <f>IFS(I37="A", J37*'Valores de Referência'!$B$4, I37="B", J37*'Valores de Referência'!$D$4, I37="C", J37*'Valores de Referência'!$E$4)</f>
        <v>1507.5</v>
      </c>
      <c r="L37" s="31"/>
      <c r="M37" s="24"/>
      <c r="N37" s="24"/>
    </row>
    <row r="38">
      <c r="A38" s="107">
        <v>45513.0</v>
      </c>
      <c r="B38" s="23">
        <v>1.0</v>
      </c>
      <c r="C38" s="103" t="s">
        <v>6</v>
      </c>
      <c r="D38" s="109" t="s">
        <v>284</v>
      </c>
      <c r="E38" s="23" t="s">
        <v>117</v>
      </c>
      <c r="F38" s="23" t="s">
        <v>118</v>
      </c>
      <c r="G38" s="23" t="s">
        <v>124</v>
      </c>
      <c r="H38" s="23" t="s">
        <v>268</v>
      </c>
      <c r="I38" s="24" t="s">
        <v>119</v>
      </c>
      <c r="J38" s="98" t="s">
        <v>269</v>
      </c>
      <c r="K38" s="99">
        <f>IFS(I38="A", J38*'Valores de Referência'!$B$4, I38="B", J38*'Valores de Referência'!$D$4, I38="C", J38*'Valores de Referência'!$E$4)</f>
        <v>1507.5</v>
      </c>
      <c r="L38" s="31"/>
      <c r="M38" s="24"/>
      <c r="N38" s="24"/>
    </row>
    <row r="39">
      <c r="A39" s="89">
        <v>45392.0</v>
      </c>
      <c r="B39" s="23">
        <v>1.0</v>
      </c>
      <c r="C39" s="103" t="s">
        <v>6</v>
      </c>
      <c r="D39" s="51" t="s">
        <v>285</v>
      </c>
      <c r="E39" s="23" t="s">
        <v>117</v>
      </c>
      <c r="F39" s="23" t="s">
        <v>118</v>
      </c>
      <c r="G39" s="23" t="s">
        <v>124</v>
      </c>
      <c r="H39" s="23" t="s">
        <v>268</v>
      </c>
      <c r="I39" s="24" t="s">
        <v>119</v>
      </c>
      <c r="J39" s="98" t="s">
        <v>269</v>
      </c>
      <c r="K39" s="99">
        <f>IFS(I39="A", J39*'Valores de Referência'!$B$4, I39="B", J39*'Valores de Referência'!$D$4, I39="C", J39*'Valores de Referência'!$E$4)</f>
        <v>1507.5</v>
      </c>
      <c r="L39" s="31"/>
      <c r="M39" s="24"/>
    </row>
    <row r="40">
      <c r="A40" s="89">
        <v>45393.0</v>
      </c>
      <c r="B40" s="23">
        <v>1.0</v>
      </c>
      <c r="C40" s="23" t="s">
        <v>6</v>
      </c>
      <c r="D40" s="97" t="s">
        <v>286</v>
      </c>
      <c r="E40" s="23" t="s">
        <v>165</v>
      </c>
      <c r="F40" s="23" t="s">
        <v>160</v>
      </c>
      <c r="G40" s="23" t="s">
        <v>96</v>
      </c>
      <c r="H40" s="23" t="s">
        <v>166</v>
      </c>
      <c r="I40" s="24" t="s">
        <v>77</v>
      </c>
      <c r="J40" s="98" t="s">
        <v>67</v>
      </c>
      <c r="K40" s="99">
        <f>IFS(I40="A", J40*'Valores de Referência'!$B$4, I40="B", J40*'Valores de Referência'!$D$4, I40="C", J40*'Valores de Referência'!$E$4)</f>
        <v>1520</v>
      </c>
      <c r="L40" s="31"/>
      <c r="M40" s="24"/>
      <c r="N40" s="24">
        <v>120.0</v>
      </c>
    </row>
    <row r="41">
      <c r="A41" s="89">
        <v>45393.0</v>
      </c>
      <c r="B41" s="23">
        <v>1.0</v>
      </c>
      <c r="C41" s="23" t="s">
        <v>6</v>
      </c>
      <c r="D41" s="97" t="s">
        <v>287</v>
      </c>
      <c r="E41" s="23" t="s">
        <v>165</v>
      </c>
      <c r="F41" s="23" t="s">
        <v>160</v>
      </c>
      <c r="G41" s="23" t="s">
        <v>124</v>
      </c>
      <c r="H41" s="23" t="s">
        <v>166</v>
      </c>
      <c r="I41" s="24" t="s">
        <v>77</v>
      </c>
      <c r="J41" s="98" t="s">
        <v>67</v>
      </c>
      <c r="K41" s="99">
        <f>IFS(I41="A", J41*'Valores de Referência'!$B$4, I41="B", J41*'Valores de Referência'!$D$4, I41="C", J41*'Valores de Referência'!$E$4)</f>
        <v>1520</v>
      </c>
      <c r="L41" s="31"/>
      <c r="M41" s="24"/>
      <c r="N41" s="24">
        <v>230.0</v>
      </c>
    </row>
    <row r="42">
      <c r="A42" s="89">
        <v>45393.0</v>
      </c>
      <c r="B42" s="23">
        <v>1.0</v>
      </c>
      <c r="C42" s="23" t="s">
        <v>43</v>
      </c>
      <c r="D42" s="97" t="s">
        <v>288</v>
      </c>
      <c r="E42" s="23" t="s">
        <v>156</v>
      </c>
      <c r="F42" s="23" t="s">
        <v>157</v>
      </c>
      <c r="G42" s="23" t="s">
        <v>141</v>
      </c>
      <c r="H42" s="23" t="s">
        <v>289</v>
      </c>
      <c r="I42" s="24" t="s">
        <v>77</v>
      </c>
      <c r="J42" s="98" t="s">
        <v>67</v>
      </c>
      <c r="K42" s="99">
        <f>IFS(I42="A", J42*'Valores de Referência'!$B$4, I42="B", J42*'Valores de Referência'!$D$4, I42="C", J42*'Valores de Referência'!$E$4)</f>
        <v>1520</v>
      </c>
      <c r="L42" s="31"/>
      <c r="M42" s="24"/>
      <c r="N42" s="24"/>
    </row>
    <row r="43">
      <c r="A43" s="89">
        <v>45559.0</v>
      </c>
      <c r="B43" s="23">
        <v>1.0</v>
      </c>
      <c r="C43" s="23" t="s">
        <v>6</v>
      </c>
      <c r="D43" s="97" t="s">
        <v>290</v>
      </c>
      <c r="E43" s="23" t="s">
        <v>156</v>
      </c>
      <c r="F43" s="23" t="s">
        <v>157</v>
      </c>
      <c r="G43" s="23" t="s">
        <v>141</v>
      </c>
      <c r="H43" s="23" t="s">
        <v>289</v>
      </c>
      <c r="I43" s="24" t="s">
        <v>77</v>
      </c>
      <c r="J43" s="98" t="s">
        <v>67</v>
      </c>
      <c r="K43" s="99">
        <f>IFS(I43="A", J43*'Valores de Referência'!$B$4, I43="B", J43*'Valores de Referência'!$D$4, I43="C", J43*'Valores de Referência'!$E$4)</f>
        <v>1520</v>
      </c>
      <c r="L43" s="31"/>
      <c r="M43" s="24"/>
      <c r="N43" s="24"/>
    </row>
    <row r="44">
      <c r="A44" s="89">
        <v>45560.0</v>
      </c>
      <c r="B44" s="23">
        <v>1.0</v>
      </c>
      <c r="C44" s="23" t="s">
        <v>43</v>
      </c>
      <c r="D44" s="97" t="s">
        <v>291</v>
      </c>
      <c r="E44" s="23" t="s">
        <v>156</v>
      </c>
      <c r="F44" s="23" t="s">
        <v>157</v>
      </c>
      <c r="G44" s="23" t="s">
        <v>141</v>
      </c>
      <c r="H44" s="23" t="s">
        <v>289</v>
      </c>
      <c r="I44" s="24" t="s">
        <v>77</v>
      </c>
      <c r="J44" s="98" t="s">
        <v>67</v>
      </c>
      <c r="K44" s="99">
        <f>IFS(I44="A", J44*'Valores de Referência'!$B$4, I44="B", J44*'Valores de Referência'!$D$4, I44="C", J44*'Valores de Referência'!$E$4)</f>
        <v>1520</v>
      </c>
      <c r="L44" s="31"/>
      <c r="M44" s="24"/>
      <c r="N44" s="24"/>
    </row>
    <row r="45">
      <c r="A45" s="89">
        <v>45393.0</v>
      </c>
      <c r="B45" s="23">
        <v>2.0</v>
      </c>
      <c r="C45" s="103" t="s">
        <v>43</v>
      </c>
      <c r="D45" s="23" t="s">
        <v>292</v>
      </c>
      <c r="E45" s="23" t="s">
        <v>117</v>
      </c>
      <c r="F45" s="23" t="s">
        <v>118</v>
      </c>
      <c r="G45" s="23" t="s">
        <v>124</v>
      </c>
      <c r="H45" s="23" t="s">
        <v>268</v>
      </c>
      <c r="I45" s="24" t="s">
        <v>119</v>
      </c>
      <c r="J45" s="98" t="s">
        <v>269</v>
      </c>
      <c r="K45" s="99">
        <f>IFS(I45="A", J45*'Valores de Referência'!$B$4, I45="B", J45*'Valores de Referência'!$D$4, I45="C", J45*'Valores de Referência'!$E$4)</f>
        <v>1507.5</v>
      </c>
      <c r="L45" s="31"/>
      <c r="M45" s="24"/>
      <c r="N45" s="24"/>
    </row>
    <row r="46">
      <c r="A46" s="89">
        <v>45386.0</v>
      </c>
      <c r="B46" s="23">
        <v>1.0</v>
      </c>
      <c r="C46" s="23" t="s">
        <v>6</v>
      </c>
      <c r="D46" s="101" t="s">
        <v>293</v>
      </c>
      <c r="E46" s="23" t="s">
        <v>294</v>
      </c>
      <c r="F46" s="23" t="s">
        <v>168</v>
      </c>
      <c r="G46" s="23" t="s">
        <v>6</v>
      </c>
      <c r="H46" s="23" t="s">
        <v>295</v>
      </c>
      <c r="I46" s="24" t="s">
        <v>77</v>
      </c>
      <c r="J46" s="98" t="s">
        <v>67</v>
      </c>
      <c r="K46" s="99">
        <f>IFS(I46="A", J46*'Valores de Referência'!$B$4, I46="B", J46*'Valores de Referência'!$D$4, I46="C", J46*'Valores de Referência'!$E$4)</f>
        <v>1520</v>
      </c>
      <c r="L46" s="2"/>
      <c r="M46" s="2"/>
      <c r="N46" s="2"/>
    </row>
    <row r="47">
      <c r="A47" s="89">
        <v>45386.0</v>
      </c>
      <c r="B47" s="23">
        <v>1.0</v>
      </c>
      <c r="C47" s="23" t="s">
        <v>6</v>
      </c>
      <c r="D47" s="97" t="s">
        <v>296</v>
      </c>
      <c r="E47" s="23" t="s">
        <v>294</v>
      </c>
      <c r="F47" s="23" t="s">
        <v>168</v>
      </c>
      <c r="G47" s="23" t="s">
        <v>141</v>
      </c>
      <c r="H47" s="23" t="s">
        <v>295</v>
      </c>
      <c r="I47" s="24" t="s">
        <v>77</v>
      </c>
      <c r="J47" s="98" t="s">
        <v>67</v>
      </c>
      <c r="K47" s="99">
        <f>IFS(I47="A", J47*'Valores de Referência'!$B$4, I47="B", J47*'Valores de Referência'!$D$4, I47="C", J47*'Valores de Referência'!$E$4)</f>
        <v>1520</v>
      </c>
      <c r="L47" s="31"/>
      <c r="M47" s="24"/>
      <c r="N47" s="2"/>
    </row>
    <row r="48">
      <c r="A48" s="107">
        <v>45539.0</v>
      </c>
      <c r="B48" s="23">
        <v>1.0</v>
      </c>
      <c r="C48" s="23"/>
      <c r="D48" s="97" t="s">
        <v>297</v>
      </c>
      <c r="E48" s="23" t="s">
        <v>294</v>
      </c>
      <c r="F48" s="23" t="s">
        <v>168</v>
      </c>
      <c r="G48" s="23" t="s">
        <v>141</v>
      </c>
      <c r="H48" s="23" t="s">
        <v>295</v>
      </c>
      <c r="I48" s="24" t="s">
        <v>77</v>
      </c>
      <c r="J48" s="98" t="s">
        <v>67</v>
      </c>
      <c r="K48" s="99">
        <f>IFS(I48="A", J48*'Valores de Referência'!$B$4, I48="B", J48*'Valores de Referência'!$D$4, I48="C", J48*'Valores de Referência'!$E$4)</f>
        <v>1520</v>
      </c>
      <c r="L48" s="31"/>
      <c r="M48" s="24"/>
      <c r="N48" s="2"/>
    </row>
    <row r="49">
      <c r="A49" s="89">
        <v>45392.0</v>
      </c>
      <c r="B49" s="23">
        <v>3.0</v>
      </c>
      <c r="C49" s="103" t="s">
        <v>6</v>
      </c>
      <c r="D49" s="51" t="s">
        <v>298</v>
      </c>
      <c r="E49" s="23" t="s">
        <v>117</v>
      </c>
      <c r="F49" s="23" t="s">
        <v>118</v>
      </c>
      <c r="G49" s="23" t="s">
        <v>124</v>
      </c>
      <c r="H49" s="23" t="s">
        <v>268</v>
      </c>
      <c r="I49" s="24" t="s">
        <v>119</v>
      </c>
      <c r="J49" s="98" t="s">
        <v>269</v>
      </c>
      <c r="K49" s="99">
        <f>IFS(I49="A", J49*'Valores de Referência'!$B$4, I49="B", J49*'Valores de Referência'!$D$4, I49="C", J49*'Valores de Referência'!$E$4)</f>
        <v>1507.5</v>
      </c>
      <c r="L49" s="31"/>
      <c r="M49" s="24"/>
      <c r="N49" s="24"/>
    </row>
    <row r="50">
      <c r="A50" s="89">
        <v>45575.0</v>
      </c>
      <c r="B50" s="23">
        <v>2.0</v>
      </c>
      <c r="C50" s="103" t="s">
        <v>6</v>
      </c>
      <c r="D50" s="51" t="s">
        <v>258</v>
      </c>
      <c r="E50" s="23" t="s">
        <v>117</v>
      </c>
      <c r="F50" s="23" t="s">
        <v>118</v>
      </c>
      <c r="G50" s="23" t="s">
        <v>124</v>
      </c>
      <c r="H50" s="23" t="s">
        <v>268</v>
      </c>
      <c r="I50" s="24" t="s">
        <v>119</v>
      </c>
      <c r="J50" s="98" t="s">
        <v>269</v>
      </c>
      <c r="K50" s="99">
        <f>IFS(I50="A", J50*'Valores de Referência'!$B$4, I50="B", J50*'Valores de Referência'!$D$4, I50="C", J50*'Valores de Referência'!$E$4)</f>
        <v>1507.5</v>
      </c>
      <c r="L50" s="31"/>
      <c r="M50" s="24"/>
      <c r="N50" s="24"/>
    </row>
    <row r="51">
      <c r="A51" s="89">
        <v>45575.0</v>
      </c>
      <c r="B51" s="23">
        <v>3.0</v>
      </c>
      <c r="C51" s="103" t="s">
        <v>6</v>
      </c>
      <c r="D51" s="51" t="s">
        <v>299</v>
      </c>
      <c r="E51" s="23" t="s">
        <v>117</v>
      </c>
      <c r="F51" s="23" t="s">
        <v>118</v>
      </c>
      <c r="G51" s="23" t="s">
        <v>124</v>
      </c>
      <c r="H51" s="23" t="s">
        <v>268</v>
      </c>
      <c r="I51" s="24" t="s">
        <v>119</v>
      </c>
      <c r="J51" s="98" t="s">
        <v>269</v>
      </c>
      <c r="K51" s="99">
        <f>IFS(I51="A", J51*'Valores de Referência'!$B$4, I51="B", J51*'Valores de Referência'!$D$4, I51="C", J51*'Valores de Referência'!$E$4)</f>
        <v>1507.5</v>
      </c>
      <c r="L51" s="31"/>
      <c r="M51" s="24"/>
      <c r="N51" s="24"/>
    </row>
    <row r="52">
      <c r="A52" s="89">
        <v>45575.0</v>
      </c>
      <c r="B52" s="23">
        <v>3.0</v>
      </c>
      <c r="C52" s="103" t="s">
        <v>6</v>
      </c>
      <c r="D52" s="51" t="s">
        <v>300</v>
      </c>
      <c r="E52" s="23" t="s">
        <v>117</v>
      </c>
      <c r="F52" s="23" t="s">
        <v>118</v>
      </c>
      <c r="G52" s="23" t="s">
        <v>124</v>
      </c>
      <c r="H52" s="23" t="s">
        <v>268</v>
      </c>
      <c r="I52" s="24" t="s">
        <v>119</v>
      </c>
      <c r="J52" s="98" t="s">
        <v>269</v>
      </c>
      <c r="K52" s="99">
        <f>IFS(I52="A", J52*'Valores de Referência'!$B$4, I52="B", J52*'Valores de Referência'!$D$4, I52="C", J52*'Valores de Referência'!$E$4)</f>
        <v>1507.5</v>
      </c>
      <c r="L52" s="31"/>
      <c r="M52" s="24"/>
      <c r="N52" s="24"/>
    </row>
    <row r="53">
      <c r="A53" s="89">
        <v>45393.0</v>
      </c>
      <c r="B53" s="23">
        <v>1.0</v>
      </c>
      <c r="C53" s="23" t="s">
        <v>6</v>
      </c>
      <c r="D53" s="101" t="s">
        <v>301</v>
      </c>
      <c r="E53" s="23" t="s">
        <v>302</v>
      </c>
      <c r="F53" s="23" t="s">
        <v>163</v>
      </c>
      <c r="G53" s="23" t="s">
        <v>6</v>
      </c>
      <c r="H53" s="23" t="s">
        <v>303</v>
      </c>
      <c r="I53" s="24" t="s">
        <v>77</v>
      </c>
      <c r="J53" s="98" t="s">
        <v>261</v>
      </c>
      <c r="K53" s="99">
        <f>IFS(I53="A", J53*'Valores de Referência'!$B$4, I53="B", J53*'Valores de Referência'!$D$4, I53="C", J53*'Valores de Referência'!$E$4)</f>
        <v>1140</v>
      </c>
      <c r="L53" s="31"/>
      <c r="M53" s="24"/>
      <c r="N53" s="24"/>
    </row>
    <row r="54">
      <c r="A54" s="89">
        <v>45392.0</v>
      </c>
      <c r="B54" s="23">
        <v>1.0</v>
      </c>
      <c r="C54" s="23" t="s">
        <v>6</v>
      </c>
      <c r="D54" s="101" t="s">
        <v>304</v>
      </c>
      <c r="E54" s="23" t="s">
        <v>186</v>
      </c>
      <c r="F54" s="23" t="s">
        <v>180</v>
      </c>
      <c r="G54" s="23" t="s">
        <v>124</v>
      </c>
      <c r="H54" s="23" t="s">
        <v>187</v>
      </c>
      <c r="I54" s="24" t="s">
        <v>119</v>
      </c>
      <c r="J54" s="98" t="s">
        <v>261</v>
      </c>
      <c r="K54" s="99">
        <f>IFS(I54="A", J54*'Valores de Referência'!$B$4, I54="B", J54*'Valores de Referência'!$D$4, I54="C", J54*'Valores de Referência'!$E$4)</f>
        <v>1005</v>
      </c>
      <c r="L54" s="31"/>
      <c r="M54" s="24"/>
      <c r="N54" s="24">
        <v>190.0</v>
      </c>
    </row>
    <row r="55">
      <c r="A55" s="89">
        <v>45379.0</v>
      </c>
      <c r="B55" s="23">
        <v>1.0</v>
      </c>
      <c r="C55" s="23" t="s">
        <v>6</v>
      </c>
      <c r="D55" s="101" t="s">
        <v>298</v>
      </c>
      <c r="E55" s="110" t="s">
        <v>305</v>
      </c>
      <c r="F55" s="23" t="s">
        <v>306</v>
      </c>
      <c r="G55" s="23" t="s">
        <v>6</v>
      </c>
      <c r="H55" s="23" t="s">
        <v>307</v>
      </c>
      <c r="I55" s="24" t="s">
        <v>77</v>
      </c>
      <c r="J55" s="98" t="s">
        <v>261</v>
      </c>
      <c r="K55" s="111">
        <f>IFS(I55="A", J84*'Valores de Referência'!$B$4, I55="B", J55*'Valores de Referência'!$D$4, I55="C", J55*'Valores de Referência'!$E$4)</f>
        <v>1140</v>
      </c>
      <c r="L55" s="31"/>
      <c r="M55" s="24"/>
      <c r="N55" s="24"/>
    </row>
    <row r="56">
      <c r="A56" s="89">
        <v>45392.0</v>
      </c>
      <c r="B56" s="23">
        <v>1.0</v>
      </c>
      <c r="C56" s="23" t="s">
        <v>6</v>
      </c>
      <c r="D56" s="101" t="s">
        <v>211</v>
      </c>
      <c r="E56" s="23" t="s">
        <v>172</v>
      </c>
      <c r="F56" s="23" t="s">
        <v>130</v>
      </c>
      <c r="G56" s="23" t="s">
        <v>124</v>
      </c>
      <c r="H56" s="23" t="s">
        <v>173</v>
      </c>
      <c r="I56" s="24" t="s">
        <v>77</v>
      </c>
      <c r="J56" s="98" t="s">
        <v>247</v>
      </c>
      <c r="K56" s="99">
        <f>IFS(I56="A", J56*'Valores de Referência'!$B$4, I56="B", J56*'Valores de Referência'!$D$4, I56="C", J56*'Valores de Referência'!$E$4)</f>
        <v>1900</v>
      </c>
      <c r="L56" s="31"/>
      <c r="M56" s="24"/>
      <c r="N56" s="24">
        <v>250.0</v>
      </c>
    </row>
    <row r="57">
      <c r="A57" s="89">
        <v>45393.0</v>
      </c>
      <c r="B57" s="23">
        <v>2.0</v>
      </c>
      <c r="C57" s="103" t="s">
        <v>6</v>
      </c>
      <c r="D57" s="23" t="s">
        <v>286</v>
      </c>
      <c r="E57" s="23" t="s">
        <v>117</v>
      </c>
      <c r="F57" s="23" t="s">
        <v>118</v>
      </c>
      <c r="G57" s="23" t="s">
        <v>96</v>
      </c>
      <c r="H57" s="23" t="s">
        <v>268</v>
      </c>
      <c r="I57" s="24" t="s">
        <v>119</v>
      </c>
      <c r="J57" s="98" t="s">
        <v>269</v>
      </c>
      <c r="K57" s="99">
        <f>IFS(I57="A", J57*'Valores de Referência'!$B$4, I57="B", J57*'Valores de Referência'!$D$4, I57="C", J57*'Valores de Referência'!$E$4)</f>
        <v>1507.5</v>
      </c>
      <c r="L57" s="31"/>
      <c r="M57" s="24"/>
      <c r="N57" s="24"/>
    </row>
    <row r="58">
      <c r="A58" s="89">
        <v>45392.0</v>
      </c>
      <c r="B58" s="23">
        <v>1.0</v>
      </c>
      <c r="C58" s="23" t="s">
        <v>43</v>
      </c>
      <c r="D58" s="101" t="s">
        <v>308</v>
      </c>
      <c r="E58" s="23" t="s">
        <v>172</v>
      </c>
      <c r="F58" s="23" t="s">
        <v>130</v>
      </c>
      <c r="G58" s="23" t="s">
        <v>124</v>
      </c>
      <c r="H58" s="23" t="s">
        <v>173</v>
      </c>
      <c r="I58" s="24" t="s">
        <v>77</v>
      </c>
      <c r="J58" s="98" t="s">
        <v>247</v>
      </c>
      <c r="K58" s="99">
        <f>IFS(I58="A", J58*'Valores de Referência'!$B$4, I58="B", J58*'Valores de Referência'!$D$4, I58="C", J58*'Valores de Referência'!$E$4)</f>
        <v>1900</v>
      </c>
      <c r="L58" s="31"/>
      <c r="M58" s="24"/>
      <c r="N58" s="24">
        <v>200.0</v>
      </c>
    </row>
    <row r="59">
      <c r="A59" s="89">
        <v>45393.0</v>
      </c>
      <c r="B59" s="23">
        <v>1.0</v>
      </c>
      <c r="C59" s="23" t="s">
        <v>43</v>
      </c>
      <c r="D59" s="101" t="s">
        <v>309</v>
      </c>
      <c r="E59" s="23" t="s">
        <v>172</v>
      </c>
      <c r="F59" s="23" t="s">
        <v>130</v>
      </c>
      <c r="G59" s="23" t="s">
        <v>124</v>
      </c>
      <c r="H59" s="23" t="s">
        <v>173</v>
      </c>
      <c r="I59" s="24" t="s">
        <v>77</v>
      </c>
      <c r="J59" s="98" t="s">
        <v>247</v>
      </c>
      <c r="K59" s="99">
        <f>IFS(I59="A", J59*'Valores de Referência'!$B$4, I59="B", J59*'Valores de Referência'!$D$4, I59="C", J59*'Valores de Referência'!$E$4)</f>
        <v>1900</v>
      </c>
      <c r="L59" s="31"/>
      <c r="M59" s="24"/>
      <c r="N59" s="24">
        <v>200.0</v>
      </c>
    </row>
    <row r="60">
      <c r="A60" s="89">
        <v>45393.0</v>
      </c>
      <c r="B60" s="23">
        <v>1.0</v>
      </c>
      <c r="C60" s="23" t="s">
        <v>43</v>
      </c>
      <c r="D60" s="101" t="s">
        <v>310</v>
      </c>
      <c r="E60" s="23" t="s">
        <v>172</v>
      </c>
      <c r="F60" s="23" t="s">
        <v>130</v>
      </c>
      <c r="G60" s="23" t="s">
        <v>124</v>
      </c>
      <c r="H60" s="23" t="s">
        <v>173</v>
      </c>
      <c r="I60" s="24" t="s">
        <v>77</v>
      </c>
      <c r="J60" s="98" t="s">
        <v>247</v>
      </c>
      <c r="K60" s="99">
        <f>IFS(I60="A", J60*'Valores de Referência'!$B$4, I60="B", J60*'Valores de Referência'!$D$4, I60="C", J60*'Valores de Referência'!$E$4)</f>
        <v>1900</v>
      </c>
      <c r="L60" s="31"/>
      <c r="M60" s="24"/>
      <c r="N60" s="24">
        <v>200.0</v>
      </c>
    </row>
    <row r="61">
      <c r="A61" s="89">
        <v>45393.0</v>
      </c>
      <c r="B61" s="23">
        <v>3.0</v>
      </c>
      <c r="C61" s="23" t="s">
        <v>6</v>
      </c>
      <c r="D61" s="23" t="s">
        <v>301</v>
      </c>
      <c r="E61" s="23" t="s">
        <v>112</v>
      </c>
      <c r="F61" s="23" t="s">
        <v>113</v>
      </c>
      <c r="G61" s="23" t="s">
        <v>124</v>
      </c>
      <c r="H61" s="23" t="s">
        <v>115</v>
      </c>
      <c r="I61" s="24" t="s">
        <v>77</v>
      </c>
      <c r="J61" s="98"/>
      <c r="K61" s="99">
        <f>IFS(I61="A", J61*'Valores de Referência'!$B$4, I61="B", J61*'Valores de Referência'!$D$4, I61="C", J61*'Valores de Referência'!$E$4)</f>
        <v>0</v>
      </c>
      <c r="L61" s="31"/>
      <c r="M61" s="24"/>
      <c r="N61" s="24">
        <v>150.0</v>
      </c>
    </row>
    <row r="62">
      <c r="A62" s="89">
        <v>45392.0</v>
      </c>
      <c r="B62" s="112"/>
      <c r="C62" s="23" t="s">
        <v>6</v>
      </c>
      <c r="D62" s="23" t="s">
        <v>204</v>
      </c>
      <c r="E62" s="23" t="s">
        <v>200</v>
      </c>
      <c r="F62" s="23" t="s">
        <v>201</v>
      </c>
      <c r="G62" s="23" t="s">
        <v>96</v>
      </c>
      <c r="H62" s="23" t="s">
        <v>202</v>
      </c>
      <c r="I62" s="24" t="s">
        <v>77</v>
      </c>
      <c r="J62" s="98"/>
      <c r="K62" s="99">
        <f>IFS(I62="A", J62*'Valores de Referência'!$B$4, I62="B", J62*'Valores de Referência'!$D$4, I62="C", J62*'Valores de Referência'!$E$4)</f>
        <v>0</v>
      </c>
      <c r="L62" s="31"/>
      <c r="M62" s="24"/>
      <c r="N62" s="24"/>
    </row>
    <row r="63">
      <c r="A63" s="89">
        <v>45393.0</v>
      </c>
      <c r="B63" s="23">
        <v>1.0</v>
      </c>
      <c r="C63" s="23" t="s">
        <v>43</v>
      </c>
      <c r="D63" s="101" t="s">
        <v>292</v>
      </c>
      <c r="E63" s="23" t="s">
        <v>172</v>
      </c>
      <c r="F63" s="23" t="s">
        <v>130</v>
      </c>
      <c r="G63" s="23" t="s">
        <v>124</v>
      </c>
      <c r="H63" s="23" t="s">
        <v>173</v>
      </c>
      <c r="I63" s="24" t="s">
        <v>77</v>
      </c>
      <c r="J63" s="98" t="s">
        <v>247</v>
      </c>
      <c r="K63" s="99">
        <f>IFS(I63="A", J63*'Valores de Referência'!$B$4, I63="B", J63*'Valores de Referência'!$D$4, I63="C", J63*'Valores de Referência'!$E$4)</f>
        <v>1900</v>
      </c>
      <c r="L63" s="31"/>
      <c r="M63" s="24"/>
      <c r="N63" s="24">
        <v>200.0</v>
      </c>
    </row>
    <row r="64">
      <c r="A64" s="89">
        <v>45411.0</v>
      </c>
      <c r="B64" s="23">
        <v>2.0</v>
      </c>
      <c r="C64" s="103" t="s">
        <v>43</v>
      </c>
      <c r="D64" s="59" t="s">
        <v>311</v>
      </c>
      <c r="E64" s="23" t="s">
        <v>117</v>
      </c>
      <c r="F64" s="23" t="s">
        <v>118</v>
      </c>
      <c r="G64" s="23" t="s">
        <v>124</v>
      </c>
      <c r="H64" s="23" t="s">
        <v>268</v>
      </c>
      <c r="I64" s="24" t="s">
        <v>119</v>
      </c>
      <c r="J64" s="98" t="s">
        <v>269</v>
      </c>
      <c r="K64" s="99">
        <f>IFS(I64="A", J64*'Valores de Referência'!$B$4, I64="B", J64*'Valores de Referência'!$D$4, I64="C", J64*'Valores de Referência'!$E$4)</f>
        <v>1507.5</v>
      </c>
      <c r="L64" s="31"/>
      <c r="M64" s="24"/>
      <c r="N64" s="24"/>
    </row>
    <row r="65">
      <c r="A65" s="89">
        <v>45393.0</v>
      </c>
      <c r="B65" s="23">
        <v>2.0</v>
      </c>
      <c r="C65" s="103" t="s">
        <v>6</v>
      </c>
      <c r="D65" s="23" t="s">
        <v>312</v>
      </c>
      <c r="E65" s="23" t="s">
        <v>117</v>
      </c>
      <c r="F65" s="23" t="s">
        <v>118</v>
      </c>
      <c r="G65" s="23" t="s">
        <v>124</v>
      </c>
      <c r="H65" s="23" t="s">
        <v>268</v>
      </c>
      <c r="I65" s="24" t="s">
        <v>119</v>
      </c>
      <c r="J65" s="98" t="s">
        <v>269</v>
      </c>
      <c r="K65" s="99">
        <f>IFS(I65="A", J65*'Valores de Referência'!$B$4, I65="B", J65*'Valores de Referência'!$D$4, I65="C", J65*'Valores de Referência'!$E$4)</f>
        <v>1507.5</v>
      </c>
      <c r="L65" s="31"/>
      <c r="M65" s="24"/>
      <c r="N65" s="24"/>
    </row>
    <row r="66">
      <c r="A66" s="89">
        <v>45392.0</v>
      </c>
      <c r="B66" s="23">
        <v>2.0</v>
      </c>
      <c r="C66" s="103" t="s">
        <v>6</v>
      </c>
      <c r="D66" s="23" t="s">
        <v>279</v>
      </c>
      <c r="E66" s="23" t="s">
        <v>117</v>
      </c>
      <c r="F66" s="23" t="s">
        <v>118</v>
      </c>
      <c r="G66" s="23" t="s">
        <v>96</v>
      </c>
      <c r="H66" s="23" t="s">
        <v>268</v>
      </c>
      <c r="I66" s="24" t="s">
        <v>119</v>
      </c>
      <c r="J66" s="98" t="s">
        <v>269</v>
      </c>
      <c r="K66" s="99">
        <f>IFS(I66="A", J66*'Valores de Referência'!$B$4, I66="B", J66*'Valores de Referência'!$D$4, I66="C", J66*'Valores de Referência'!$E$4)</f>
        <v>1507.5</v>
      </c>
      <c r="L66" s="31"/>
      <c r="M66" s="24"/>
      <c r="N66" s="24"/>
    </row>
    <row r="67">
      <c r="A67" s="89">
        <v>45393.0</v>
      </c>
      <c r="B67" s="112"/>
      <c r="C67" s="23" t="s">
        <v>43</v>
      </c>
      <c r="D67" s="23" t="s">
        <v>313</v>
      </c>
      <c r="E67" s="23" t="s">
        <v>165</v>
      </c>
      <c r="F67" s="23" t="s">
        <v>160</v>
      </c>
      <c r="G67" s="23" t="s">
        <v>124</v>
      </c>
      <c r="H67" s="23" t="s">
        <v>166</v>
      </c>
      <c r="I67" s="24" t="s">
        <v>77</v>
      </c>
      <c r="J67" s="98"/>
      <c r="K67" s="99">
        <f>IFS(I67="A", J67*'Valores de Referência'!$B$4, I67="B", J67*'Valores de Referência'!$D$4, I67="C", J67*'Valores de Referência'!$E$4)</f>
        <v>0</v>
      </c>
      <c r="L67" s="31"/>
      <c r="M67" s="24"/>
      <c r="N67" s="24"/>
    </row>
    <row r="68">
      <c r="A68" s="89">
        <v>45393.0</v>
      </c>
      <c r="B68" s="23">
        <v>4.0</v>
      </c>
      <c r="C68" s="23" t="s">
        <v>43</v>
      </c>
      <c r="D68" s="23" t="s">
        <v>238</v>
      </c>
      <c r="E68" s="23" t="s">
        <v>200</v>
      </c>
      <c r="F68" s="23" t="s">
        <v>201</v>
      </c>
      <c r="G68" s="23" t="s">
        <v>124</v>
      </c>
      <c r="H68" s="23" t="s">
        <v>202</v>
      </c>
      <c r="I68" s="24" t="s">
        <v>77</v>
      </c>
      <c r="J68" s="98"/>
      <c r="K68" s="99">
        <f>IFS(I68="A", J68*'Valores de Referência'!$B$4, I68="B", J68*'Valores de Referência'!$D$4, I68="C", J68*'Valores de Referência'!$E$4)</f>
        <v>0</v>
      </c>
      <c r="L68" s="31"/>
      <c r="M68" s="24"/>
      <c r="N68" s="24">
        <v>220.0</v>
      </c>
    </row>
    <row r="69">
      <c r="A69" s="89">
        <v>45392.0</v>
      </c>
      <c r="B69" s="23">
        <v>1.0</v>
      </c>
      <c r="C69" s="23" t="s">
        <v>6</v>
      </c>
      <c r="D69" s="101" t="s">
        <v>203</v>
      </c>
      <c r="E69" s="23" t="s">
        <v>314</v>
      </c>
      <c r="F69" s="23" t="s">
        <v>315</v>
      </c>
      <c r="G69" s="23" t="s">
        <v>124</v>
      </c>
      <c r="H69" s="23" t="s">
        <v>316</v>
      </c>
      <c r="I69" s="24" t="s">
        <v>102</v>
      </c>
      <c r="J69" s="98" t="s">
        <v>67</v>
      </c>
      <c r="K69" s="99">
        <f>IFS(I69="A", J69*'Valores de Referência'!$B$4, I69="B", J69*'Valores de Referência'!$D$4, I69="C", J69*'Valores de Referência'!$E$4)</f>
        <v>1700</v>
      </c>
      <c r="L69" s="31"/>
      <c r="M69" s="24"/>
      <c r="N69" s="24">
        <v>340.0</v>
      </c>
    </row>
    <row r="70">
      <c r="A70" s="89">
        <v>45393.0</v>
      </c>
      <c r="B70" s="23">
        <v>1.0</v>
      </c>
      <c r="C70" s="23" t="s">
        <v>6</v>
      </c>
      <c r="D70" s="101" t="s">
        <v>233</v>
      </c>
      <c r="E70" s="23" t="s">
        <v>317</v>
      </c>
      <c r="F70" s="23"/>
      <c r="G70" s="23"/>
      <c r="H70" s="23" t="s">
        <v>318</v>
      </c>
      <c r="I70" s="24"/>
      <c r="J70" s="98"/>
      <c r="K70" s="2"/>
      <c r="L70" s="24"/>
      <c r="M70" s="2"/>
      <c r="N70" s="24">
        <v>250.0</v>
      </c>
    </row>
    <row r="71">
      <c r="A71" s="89">
        <v>45393.0</v>
      </c>
      <c r="B71" s="23">
        <v>2.0</v>
      </c>
      <c r="C71" s="103" t="s">
        <v>43</v>
      </c>
      <c r="D71" s="23" t="s">
        <v>238</v>
      </c>
      <c r="E71" s="23" t="s">
        <v>117</v>
      </c>
      <c r="F71" s="23" t="s">
        <v>118</v>
      </c>
      <c r="G71" s="23" t="s">
        <v>271</v>
      </c>
      <c r="H71" s="23" t="s">
        <v>268</v>
      </c>
      <c r="I71" s="24" t="s">
        <v>119</v>
      </c>
      <c r="J71" s="98" t="s">
        <v>269</v>
      </c>
      <c r="K71" s="99">
        <f>IFS(I71="A", J71*'Valores de Referência'!$B$4, I71="B", J71*'Valores de Referência'!$D$4, I71="C", J71*'Valores de Referência'!$E$4)</f>
        <v>1507.5</v>
      </c>
      <c r="L71" s="31"/>
      <c r="M71" s="24"/>
      <c r="N71" s="24"/>
    </row>
    <row r="72">
      <c r="A72" s="89">
        <v>45393.0</v>
      </c>
      <c r="B72" s="23"/>
      <c r="C72" s="103" t="s">
        <v>6</v>
      </c>
      <c r="D72" s="23" t="s">
        <v>301</v>
      </c>
      <c r="E72" s="23" t="s">
        <v>117</v>
      </c>
      <c r="F72" s="23" t="s">
        <v>118</v>
      </c>
      <c r="G72" s="23" t="s">
        <v>124</v>
      </c>
      <c r="H72" s="23" t="s">
        <v>268</v>
      </c>
      <c r="I72" s="24" t="s">
        <v>119</v>
      </c>
      <c r="J72" s="98"/>
      <c r="K72" s="99">
        <f>IFS(I72="A", J72*'Valores de Referência'!$B$4, I72="B", J72*'Valores de Referência'!$D$4, I72="C", J72*'Valores de Referência'!$E$4)</f>
        <v>0</v>
      </c>
      <c r="L72" s="31"/>
      <c r="M72" s="24"/>
      <c r="N72" s="24"/>
    </row>
    <row r="73">
      <c r="A73" s="89">
        <v>45392.0</v>
      </c>
      <c r="B73" s="112"/>
      <c r="C73" s="23" t="s">
        <v>6</v>
      </c>
      <c r="D73" s="23" t="s">
        <v>203</v>
      </c>
      <c r="E73" s="23" t="s">
        <v>200</v>
      </c>
      <c r="F73" s="23" t="s">
        <v>201</v>
      </c>
      <c r="G73" s="23" t="s">
        <v>96</v>
      </c>
      <c r="H73" s="23" t="s">
        <v>202</v>
      </c>
      <c r="I73" s="24" t="s">
        <v>77</v>
      </c>
      <c r="J73" s="98"/>
      <c r="K73" s="99"/>
      <c r="L73" s="31"/>
      <c r="M73" s="24"/>
      <c r="N73" s="24"/>
    </row>
    <row r="74">
      <c r="A74" s="106">
        <v>45399.0</v>
      </c>
      <c r="B74" s="23">
        <v>1.0</v>
      </c>
      <c r="C74" s="23" t="s">
        <v>6</v>
      </c>
      <c r="D74" s="101" t="s">
        <v>270</v>
      </c>
      <c r="E74" s="113" t="s">
        <v>319</v>
      </c>
      <c r="F74" s="23" t="s">
        <v>320</v>
      </c>
      <c r="G74" s="23" t="s">
        <v>124</v>
      </c>
      <c r="H74" s="23" t="s">
        <v>169</v>
      </c>
      <c r="I74" s="24" t="s">
        <v>77</v>
      </c>
      <c r="J74" s="98" t="s">
        <v>247</v>
      </c>
      <c r="K74" s="114">
        <v>1900.0</v>
      </c>
      <c r="L74" s="31"/>
      <c r="M74" s="24"/>
      <c r="N74" s="24"/>
    </row>
    <row r="75" ht="24.75" customHeight="1">
      <c r="A75" s="106"/>
      <c r="B75" s="115">
        <v>2.0</v>
      </c>
      <c r="C75" s="116" t="s">
        <v>6</v>
      </c>
      <c r="D75" s="117" t="s">
        <v>321</v>
      </c>
      <c r="E75" s="118" t="s">
        <v>322</v>
      </c>
      <c r="F75" s="116" t="s">
        <v>323</v>
      </c>
      <c r="G75" s="116" t="s">
        <v>6</v>
      </c>
      <c r="H75" s="116" t="s">
        <v>324</v>
      </c>
      <c r="I75" s="119" t="s">
        <v>77</v>
      </c>
      <c r="J75" s="120" t="s">
        <v>247</v>
      </c>
      <c r="K75" s="121">
        <v>1900.0</v>
      </c>
      <c r="L75" s="31"/>
      <c r="M75" s="24"/>
      <c r="N75" s="24"/>
    </row>
    <row r="76" ht="24.75" customHeight="1">
      <c r="A76" s="106">
        <v>45475.0</v>
      </c>
      <c r="B76" s="23">
        <v>1.0</v>
      </c>
      <c r="C76" s="23" t="s">
        <v>6</v>
      </c>
      <c r="D76" s="101" t="s">
        <v>325</v>
      </c>
      <c r="E76" s="23" t="s">
        <v>326</v>
      </c>
      <c r="F76" s="23"/>
      <c r="G76" s="23" t="s">
        <v>10</v>
      </c>
      <c r="H76" s="23" t="s">
        <v>81</v>
      </c>
      <c r="I76" s="24"/>
      <c r="J76" s="98"/>
      <c r="K76" s="99"/>
      <c r="L76" s="31"/>
      <c r="M76" s="24"/>
      <c r="N76" s="24"/>
    </row>
    <row r="77" ht="24.75" customHeight="1">
      <c r="A77" s="106"/>
      <c r="B77" s="23">
        <v>1.0</v>
      </c>
      <c r="C77" s="23"/>
      <c r="D77" s="101" t="s">
        <v>327</v>
      </c>
      <c r="E77" s="23" t="s">
        <v>302</v>
      </c>
      <c r="F77" s="23" t="s">
        <v>163</v>
      </c>
      <c r="G77" s="23" t="s">
        <v>6</v>
      </c>
      <c r="H77" s="23" t="s">
        <v>303</v>
      </c>
      <c r="I77" s="24" t="s">
        <v>77</v>
      </c>
      <c r="J77" s="98" t="s">
        <v>261</v>
      </c>
      <c r="K77" s="99">
        <f>IFS(I77="A", J77*'Valores de Referência'!$B$4, I77="B", J77*'Valores de Referência'!$D$4, I77="C", J77*'Valores de Referência'!$E$4)</f>
        <v>1140</v>
      </c>
      <c r="L77" s="31"/>
      <c r="M77" s="24"/>
      <c r="N77" s="24"/>
    </row>
    <row r="78">
      <c r="A78" s="122">
        <v>45531.0</v>
      </c>
      <c r="B78" s="23">
        <v>1.0</v>
      </c>
      <c r="C78" s="23"/>
      <c r="D78" s="123" t="s">
        <v>328</v>
      </c>
      <c r="E78" s="23" t="s">
        <v>329</v>
      </c>
      <c r="F78" s="23"/>
      <c r="G78" s="23" t="s">
        <v>124</v>
      </c>
      <c r="H78" s="23" t="s">
        <v>81</v>
      </c>
      <c r="I78" s="24"/>
      <c r="J78" s="98"/>
      <c r="K78" s="99"/>
      <c r="L78" s="31"/>
      <c r="M78" s="24"/>
      <c r="N78" s="24"/>
    </row>
    <row r="79">
      <c r="A79" s="106">
        <v>45487.0</v>
      </c>
      <c r="B79" s="23">
        <v>1.0</v>
      </c>
      <c r="C79" s="23" t="s">
        <v>6</v>
      </c>
      <c r="D79" s="123" t="s">
        <v>330</v>
      </c>
      <c r="E79" s="23" t="s">
        <v>331</v>
      </c>
      <c r="F79" s="23" t="s">
        <v>176</v>
      </c>
      <c r="G79" s="23" t="s">
        <v>141</v>
      </c>
      <c r="H79" s="23" t="s">
        <v>332</v>
      </c>
      <c r="I79" s="24" t="s">
        <v>77</v>
      </c>
      <c r="J79" s="98" t="s">
        <v>247</v>
      </c>
      <c r="K79" s="114">
        <v>1900.0</v>
      </c>
      <c r="L79" s="31"/>
      <c r="M79" s="24"/>
      <c r="N79" s="24"/>
    </row>
    <row r="80">
      <c r="A80" s="89">
        <v>45387.0</v>
      </c>
      <c r="B80" s="23"/>
      <c r="C80" s="23" t="s">
        <v>6</v>
      </c>
      <c r="D80" s="97" t="s">
        <v>333</v>
      </c>
      <c r="E80" s="23" t="s">
        <v>200</v>
      </c>
      <c r="F80" s="23" t="s">
        <v>201</v>
      </c>
      <c r="G80" s="23" t="s">
        <v>96</v>
      </c>
      <c r="H80" s="23" t="s">
        <v>202</v>
      </c>
      <c r="I80" s="24" t="s">
        <v>77</v>
      </c>
      <c r="J80" s="98" t="s">
        <v>261</v>
      </c>
      <c r="K80" s="99">
        <f>IFS(I80="A", J80*'Valores de Referência'!$B$4, I80="B", J80*'Valores de Referência'!$D$4, I80="C", J80*'Valores de Referência'!$E$4)</f>
        <v>1140</v>
      </c>
      <c r="L80" s="31"/>
      <c r="M80" s="24"/>
      <c r="N80" s="24">
        <v>197.0</v>
      </c>
    </row>
    <row r="81">
      <c r="A81" s="23" t="s">
        <v>334</v>
      </c>
      <c r="B81" s="23"/>
      <c r="C81" s="23" t="s">
        <v>6</v>
      </c>
      <c r="D81" s="123" t="s">
        <v>283</v>
      </c>
      <c r="E81" s="23" t="s">
        <v>335</v>
      </c>
      <c r="F81" s="23" t="s">
        <v>46</v>
      </c>
      <c r="G81" s="23" t="s">
        <v>8</v>
      </c>
      <c r="H81" s="23" t="s">
        <v>336</v>
      </c>
      <c r="I81" s="24" t="s">
        <v>119</v>
      </c>
      <c r="J81" s="98"/>
      <c r="K81" s="99"/>
      <c r="L81" s="31"/>
      <c r="M81" s="24"/>
      <c r="N81" s="24"/>
    </row>
    <row r="82">
      <c r="A82" s="89">
        <v>45390.0</v>
      </c>
      <c r="B82" s="23">
        <v>1.0</v>
      </c>
      <c r="C82" s="23" t="s">
        <v>43</v>
      </c>
      <c r="D82" s="101" t="s">
        <v>311</v>
      </c>
      <c r="E82" s="23" t="s">
        <v>170</v>
      </c>
      <c r="F82" s="23" t="s">
        <v>154</v>
      </c>
      <c r="G82" s="23" t="s">
        <v>124</v>
      </c>
      <c r="H82" s="23" t="s">
        <v>171</v>
      </c>
      <c r="I82" s="24" t="s">
        <v>77</v>
      </c>
      <c r="J82" s="98" t="s">
        <v>261</v>
      </c>
      <c r="K82" s="99">
        <f>IFS(I82="A", J82*'Valores de Referência'!$B$4, I82="B", J82*'Valores de Referência'!$D$4, I82="C", J82*'Valores de Referência'!$E$4)</f>
        <v>1140</v>
      </c>
      <c r="L82" s="31"/>
      <c r="M82" s="24"/>
      <c r="N82" s="24"/>
    </row>
    <row r="83">
      <c r="A83" s="89">
        <v>45390.0</v>
      </c>
      <c r="B83" s="23"/>
      <c r="C83" s="23" t="s">
        <v>6</v>
      </c>
      <c r="D83" s="124" t="s">
        <v>230</v>
      </c>
      <c r="E83" s="23" t="s">
        <v>337</v>
      </c>
      <c r="F83" s="23" t="s">
        <v>338</v>
      </c>
      <c r="G83" s="23" t="s">
        <v>141</v>
      </c>
      <c r="H83" s="23" t="s">
        <v>339</v>
      </c>
      <c r="I83" s="24" t="s">
        <v>119</v>
      </c>
      <c r="J83" s="98"/>
      <c r="K83" s="99">
        <f>IFS(I83="A", J83*'Valores de Referência'!$B$4, I83="B", J83*'Valores de Referência'!$D$4, I83="C", J83*'Valores de Referência'!$E$4)</f>
        <v>0</v>
      </c>
      <c r="L83" s="2"/>
      <c r="M83" s="2"/>
      <c r="N83" s="2"/>
    </row>
    <row r="84">
      <c r="A84" s="89">
        <v>45379.0</v>
      </c>
      <c r="B84" s="23"/>
      <c r="C84" s="23" t="s">
        <v>6</v>
      </c>
      <c r="D84" s="123" t="s">
        <v>298</v>
      </c>
      <c r="E84" s="23" t="s">
        <v>175</v>
      </c>
      <c r="F84" s="23" t="s">
        <v>176</v>
      </c>
      <c r="G84" s="23" t="s">
        <v>124</v>
      </c>
      <c r="H84" s="23" t="s">
        <v>177</v>
      </c>
      <c r="I84" s="24" t="s">
        <v>77</v>
      </c>
      <c r="J84" s="98"/>
      <c r="K84" s="99">
        <f>IFS(I84="A", J84*'Valores de Referência'!$B$4, I84="B", J84*'Valores de Referência'!$D$4, I84="C", J84*'Valores de Referência'!$E$4)</f>
        <v>0</v>
      </c>
      <c r="L84" s="31"/>
      <c r="M84" s="24"/>
      <c r="N84" s="24">
        <v>0.0</v>
      </c>
    </row>
    <row r="85">
      <c r="A85" s="89">
        <v>45379.0</v>
      </c>
      <c r="B85" s="23"/>
      <c r="C85" s="23" t="s">
        <v>6</v>
      </c>
      <c r="D85" s="123" t="s">
        <v>340</v>
      </c>
      <c r="E85" s="23" t="s">
        <v>175</v>
      </c>
      <c r="F85" s="23" t="s">
        <v>176</v>
      </c>
      <c r="G85" s="23" t="s">
        <v>124</v>
      </c>
      <c r="H85" s="23" t="s">
        <v>177</v>
      </c>
      <c r="I85" s="24" t="s">
        <v>77</v>
      </c>
      <c r="J85" s="33"/>
      <c r="K85" s="99">
        <f>IFS(I85="A", J85*'Valores de Referência'!$B$4, I85="B", J85*'Valores de Referência'!$D$4, I85="C", J85*'Valores de Referência'!$E$4)</f>
        <v>0</v>
      </c>
      <c r="L85" s="31"/>
      <c r="M85" s="24"/>
      <c r="N85" s="24">
        <v>0.0</v>
      </c>
    </row>
    <row r="86">
      <c r="A86" s="89">
        <v>45386.0</v>
      </c>
      <c r="B86" s="23"/>
      <c r="C86" s="23" t="s">
        <v>6</v>
      </c>
      <c r="D86" s="123" t="s">
        <v>341</v>
      </c>
      <c r="E86" s="23" t="s">
        <v>175</v>
      </c>
      <c r="F86" s="23" t="s">
        <v>176</v>
      </c>
      <c r="G86" s="23" t="s">
        <v>124</v>
      </c>
      <c r="H86" s="23" t="s">
        <v>177</v>
      </c>
      <c r="I86" s="24" t="s">
        <v>77</v>
      </c>
      <c r="J86" s="98"/>
      <c r="K86" s="99">
        <f>IFS(I86="A", J86*'Valores de Referência'!$B$4, I86="B", J86*'Valores de Referência'!$D$4, I86="C", J86*'Valores de Referência'!$E$4)</f>
        <v>0</v>
      </c>
      <c r="L86" s="31"/>
      <c r="M86" s="2"/>
      <c r="N86" s="24">
        <v>0.0</v>
      </c>
    </row>
    <row r="87">
      <c r="A87" s="89">
        <v>45390.0</v>
      </c>
      <c r="B87" s="23"/>
      <c r="C87" s="23" t="s">
        <v>6</v>
      </c>
      <c r="D87" s="123" t="s">
        <v>230</v>
      </c>
      <c r="E87" s="23" t="s">
        <v>175</v>
      </c>
      <c r="F87" s="23" t="s">
        <v>176</v>
      </c>
      <c r="G87" s="23" t="s">
        <v>124</v>
      </c>
      <c r="H87" s="23" t="s">
        <v>177</v>
      </c>
      <c r="I87" s="24" t="s">
        <v>77</v>
      </c>
      <c r="J87" s="33"/>
      <c r="K87" s="99">
        <f>IFS(I87="A", J87*'Valores de Referência'!$B$4, I87="B", J87*'Valores de Referência'!$D$4, I87="C", J87*'Valores de Referência'!$E$4)</f>
        <v>0</v>
      </c>
      <c r="L87" s="31"/>
      <c r="M87" s="24"/>
      <c r="N87" s="24">
        <v>0.0</v>
      </c>
    </row>
    <row r="88">
      <c r="A88" s="89">
        <v>45390.0</v>
      </c>
      <c r="B88" s="23"/>
      <c r="C88" s="23" t="s">
        <v>6</v>
      </c>
      <c r="D88" s="123" t="s">
        <v>342</v>
      </c>
      <c r="E88" s="23" t="s">
        <v>175</v>
      </c>
      <c r="F88" s="23" t="s">
        <v>176</v>
      </c>
      <c r="G88" s="23" t="s">
        <v>124</v>
      </c>
      <c r="H88" s="23" t="s">
        <v>177</v>
      </c>
      <c r="I88" s="24" t="s">
        <v>77</v>
      </c>
      <c r="J88" s="98"/>
      <c r="K88" s="99">
        <f>IFS(I88="A", J88*'Valores de Referência'!$B$4, I88="B", J88*'Valores de Referência'!$D$4, I88="C", J88*'Valores de Referência'!$E$4)</f>
        <v>0</v>
      </c>
      <c r="L88" s="31"/>
      <c r="M88" s="24"/>
      <c r="N88" s="24">
        <v>0.0</v>
      </c>
    </row>
    <row r="89" ht="38.25" customHeight="1">
      <c r="A89" s="89">
        <v>45391.0</v>
      </c>
      <c r="B89" s="23"/>
      <c r="C89" s="23" t="s">
        <v>6</v>
      </c>
      <c r="D89" s="123" t="s">
        <v>343</v>
      </c>
      <c r="E89" s="23" t="s">
        <v>175</v>
      </c>
      <c r="F89" s="23" t="s">
        <v>176</v>
      </c>
      <c r="G89" s="23" t="s">
        <v>96</v>
      </c>
      <c r="H89" s="23" t="s">
        <v>177</v>
      </c>
      <c r="I89" s="24" t="s">
        <v>77</v>
      </c>
      <c r="J89" s="33"/>
      <c r="K89" s="99">
        <f>IFS(I89="A", J89*'Valores de Referência'!$B$4, I89="B", J89*'Valores de Referência'!$D$4, I89="C", J89*'Valores de Referência'!$E$4)</f>
        <v>0</v>
      </c>
      <c r="L89" s="31"/>
      <c r="M89" s="24"/>
      <c r="N89" s="24">
        <v>0.0</v>
      </c>
    </row>
    <row r="90">
      <c r="A90" s="89">
        <v>45384.0</v>
      </c>
      <c r="B90" s="23"/>
      <c r="C90" s="23" t="s">
        <v>6</v>
      </c>
      <c r="D90" s="123" t="s">
        <v>262</v>
      </c>
      <c r="E90" s="23" t="s">
        <v>344</v>
      </c>
      <c r="F90" s="23" t="s">
        <v>201</v>
      </c>
      <c r="G90" s="23" t="s">
        <v>124</v>
      </c>
      <c r="H90" s="23" t="s">
        <v>345</v>
      </c>
      <c r="I90" s="24" t="s">
        <v>77</v>
      </c>
      <c r="J90" s="98"/>
      <c r="K90" s="99">
        <f>IFS(I90="A", J90*'Valores de Referência'!$B$4, I90="B", J90*'Valores de Referência'!$D$4, I90="C", J90*'Valores de Referência'!$E$4)</f>
        <v>0</v>
      </c>
      <c r="L90" s="31"/>
      <c r="M90" s="24"/>
      <c r="N90" s="24">
        <v>0.0</v>
      </c>
    </row>
    <row r="91">
      <c r="A91" s="89">
        <v>45393.0</v>
      </c>
      <c r="B91" s="23"/>
      <c r="C91" s="23" t="s">
        <v>43</v>
      </c>
      <c r="D91" s="123" t="s">
        <v>288</v>
      </c>
      <c r="E91" s="23" t="s">
        <v>346</v>
      </c>
      <c r="F91" s="23" t="s">
        <v>46</v>
      </c>
      <c r="G91" s="23" t="s">
        <v>141</v>
      </c>
      <c r="H91" s="23" t="s">
        <v>347</v>
      </c>
      <c r="I91" s="24" t="s">
        <v>119</v>
      </c>
      <c r="J91" s="98"/>
      <c r="K91" s="99">
        <f>IFS(I91="A", J91*'Valores de Referência'!$B$4, I91="B", J91*'Valores de Referência'!$D$4, I91="C", J91*'Valores de Referência'!$E$4)</f>
        <v>0</v>
      </c>
      <c r="L91" s="31"/>
      <c r="M91" s="24"/>
      <c r="N91" s="24"/>
    </row>
    <row r="92">
      <c r="A92" s="125">
        <v>45388.0</v>
      </c>
      <c r="B92" s="126"/>
      <c r="C92" s="126" t="s">
        <v>6</v>
      </c>
      <c r="D92" s="127" t="s">
        <v>348</v>
      </c>
      <c r="E92" s="23" t="s">
        <v>344</v>
      </c>
      <c r="F92" s="23" t="s">
        <v>201</v>
      </c>
      <c r="G92" s="23" t="s">
        <v>141</v>
      </c>
      <c r="H92" s="23" t="s">
        <v>345</v>
      </c>
      <c r="I92" s="24" t="s">
        <v>77</v>
      </c>
      <c r="J92" s="128" t="s">
        <v>281</v>
      </c>
      <c r="K92" s="99">
        <f>IFS(I92="A", J92*'Valores de Referência'!$B$4, I92="B", J92*'Valores de Referência'!$D$4, I92="C", J92*'Valores de Referência'!$E$4)</f>
        <v>0</v>
      </c>
      <c r="L92" s="31"/>
      <c r="M92" s="129"/>
      <c r="N92" s="129"/>
    </row>
    <row r="93">
      <c r="A93" s="125">
        <v>45388.0</v>
      </c>
      <c r="B93" s="23"/>
      <c r="C93" s="126" t="s">
        <v>6</v>
      </c>
      <c r="D93" s="127" t="s">
        <v>348</v>
      </c>
      <c r="E93" s="23" t="s">
        <v>175</v>
      </c>
      <c r="F93" s="23" t="s">
        <v>176</v>
      </c>
      <c r="G93" s="23" t="s">
        <v>141</v>
      </c>
      <c r="H93" s="23" t="s">
        <v>177</v>
      </c>
      <c r="I93" s="24" t="s">
        <v>77</v>
      </c>
      <c r="J93" s="98"/>
      <c r="K93" s="99">
        <f>IFS(I93="A", J93*'Valores de Referência'!$B$4, I93="B", J93*'Valores de Referência'!$D$4, I93="C", J93*'Valores de Referência'!$E$4)</f>
        <v>0</v>
      </c>
      <c r="L93" s="31"/>
      <c r="M93" s="24"/>
      <c r="N93" s="24"/>
    </row>
    <row r="94">
      <c r="A94" s="89">
        <v>45364.0</v>
      </c>
      <c r="B94" s="23"/>
      <c r="C94" s="23" t="s">
        <v>6</v>
      </c>
      <c r="D94" s="123" t="s">
        <v>207</v>
      </c>
      <c r="E94" s="23" t="s">
        <v>175</v>
      </c>
      <c r="F94" s="23" t="s">
        <v>176</v>
      </c>
      <c r="G94" s="23" t="s">
        <v>124</v>
      </c>
      <c r="H94" s="23" t="s">
        <v>177</v>
      </c>
      <c r="I94" s="24" t="s">
        <v>77</v>
      </c>
      <c r="J94" s="98"/>
      <c r="K94" s="99">
        <f>IFS(I94="A", J94*'Valores de Referência'!$B$4, I94="B", J94*'Valores de Referência'!$D$4, I94="C", J94*'Valores de Referência'!$E$4)</f>
        <v>0</v>
      </c>
      <c r="L94" s="24"/>
      <c r="M94" s="24"/>
      <c r="N94" s="24"/>
    </row>
    <row r="95">
      <c r="A95" s="89">
        <v>45392.0</v>
      </c>
      <c r="B95" s="23"/>
      <c r="C95" s="23" t="s">
        <v>6</v>
      </c>
      <c r="D95" s="23" t="s">
        <v>199</v>
      </c>
      <c r="E95" s="23" t="s">
        <v>200</v>
      </c>
      <c r="F95" s="23" t="s">
        <v>201</v>
      </c>
      <c r="G95" s="23" t="s">
        <v>96</v>
      </c>
      <c r="H95" s="23" t="s">
        <v>202</v>
      </c>
      <c r="I95" s="24" t="s">
        <v>77</v>
      </c>
      <c r="J95" s="130"/>
      <c r="K95" s="131"/>
      <c r="L95" s="131"/>
      <c r="M95" s="131"/>
      <c r="N95" s="131"/>
    </row>
    <row r="96">
      <c r="A96" s="89">
        <v>45392.0</v>
      </c>
      <c r="B96" s="23"/>
      <c r="C96" s="23" t="s">
        <v>6</v>
      </c>
      <c r="D96" s="23" t="s">
        <v>304</v>
      </c>
      <c r="E96" s="23" t="s">
        <v>349</v>
      </c>
      <c r="F96" s="23" t="s">
        <v>350</v>
      </c>
      <c r="G96" s="23" t="s">
        <v>10</v>
      </c>
      <c r="H96" s="23" t="s">
        <v>351</v>
      </c>
      <c r="I96" s="24"/>
      <c r="J96" s="98"/>
      <c r="K96" s="99"/>
      <c r="L96" s="31"/>
      <c r="M96" s="24"/>
      <c r="N96" s="24"/>
    </row>
    <row r="97">
      <c r="A97" s="89">
        <v>45393.0</v>
      </c>
      <c r="B97" s="23"/>
      <c r="C97" s="103" t="s">
        <v>6</v>
      </c>
      <c r="D97" s="23" t="s">
        <v>233</v>
      </c>
      <c r="E97" s="23" t="s">
        <v>117</v>
      </c>
      <c r="F97" s="23" t="s">
        <v>118</v>
      </c>
      <c r="G97" s="23" t="s">
        <v>124</v>
      </c>
      <c r="H97" s="23" t="s">
        <v>268</v>
      </c>
      <c r="I97" s="24" t="s">
        <v>119</v>
      </c>
      <c r="J97" s="98"/>
      <c r="K97" s="99">
        <f>IFS(I97="A", J97*'Valores de Referência'!$B$4, I97="B", J97*'Valores de Referência'!$D$4, I97="C", J97*'Valores de Referência'!$E$4)</f>
        <v>0</v>
      </c>
      <c r="L97" s="31"/>
      <c r="M97" s="24"/>
      <c r="N97" s="24"/>
    </row>
    <row r="98">
      <c r="A98" s="89">
        <v>45393.0</v>
      </c>
      <c r="B98" s="23"/>
      <c r="C98" s="103" t="s">
        <v>43</v>
      </c>
      <c r="D98" s="23" t="s">
        <v>309</v>
      </c>
      <c r="E98" s="23" t="s">
        <v>117</v>
      </c>
      <c r="F98" s="23" t="s">
        <v>118</v>
      </c>
      <c r="G98" s="23" t="s">
        <v>124</v>
      </c>
      <c r="H98" s="23" t="s">
        <v>268</v>
      </c>
      <c r="I98" s="24" t="s">
        <v>119</v>
      </c>
      <c r="J98" s="98"/>
      <c r="K98" s="99">
        <f>IFS(I98="A", J98*'Valores de Referência'!$B$4, I98="B", J98*'Valores de Referência'!$D$4, I98="C", J98*'Valores de Referência'!$E$4)</f>
        <v>0</v>
      </c>
      <c r="L98" s="31"/>
      <c r="M98" s="24"/>
      <c r="N98" s="24"/>
    </row>
    <row r="99">
      <c r="A99" s="89">
        <v>45392.0</v>
      </c>
      <c r="B99" s="23"/>
      <c r="C99" s="103" t="s">
        <v>43</v>
      </c>
      <c r="D99" s="23" t="s">
        <v>249</v>
      </c>
      <c r="E99" s="23" t="s">
        <v>117</v>
      </c>
      <c r="F99" s="23" t="s">
        <v>118</v>
      </c>
      <c r="G99" s="23" t="s">
        <v>124</v>
      </c>
      <c r="H99" s="23" t="s">
        <v>268</v>
      </c>
      <c r="I99" s="24" t="s">
        <v>119</v>
      </c>
      <c r="J99" s="98"/>
      <c r="K99" s="99">
        <f>IFS(I99="A", J99*'Valores de Referência'!$B$4, I99="B", J99*'Valores de Referência'!$D$4, I99="C", J99*'Valores de Referência'!$E$4)</f>
        <v>0</v>
      </c>
      <c r="L99" s="31"/>
      <c r="M99" s="24"/>
      <c r="N99" s="24"/>
    </row>
    <row r="100">
      <c r="A100" s="89">
        <v>45392.0</v>
      </c>
      <c r="B100" s="23"/>
      <c r="C100" s="103" t="s">
        <v>6</v>
      </c>
      <c r="D100" s="23" t="s">
        <v>352</v>
      </c>
      <c r="E100" s="23" t="s">
        <v>117</v>
      </c>
      <c r="F100" s="23" t="s">
        <v>118</v>
      </c>
      <c r="G100" s="23" t="s">
        <v>124</v>
      </c>
      <c r="H100" s="23" t="s">
        <v>268</v>
      </c>
      <c r="I100" s="24" t="s">
        <v>119</v>
      </c>
      <c r="J100" s="98"/>
      <c r="K100" s="99">
        <f>IFS(I100="A", J100*'Valores de Referência'!$B$4, I100="B", J100*'Valores de Referência'!$D$4, I100="C", J100*'Valores de Referência'!$E$4)</f>
        <v>0</v>
      </c>
      <c r="L100" s="31"/>
      <c r="M100" s="24"/>
      <c r="N100" s="24"/>
    </row>
    <row r="101">
      <c r="A101" s="89">
        <v>45391.0</v>
      </c>
      <c r="B101" s="23"/>
      <c r="C101" s="103" t="s">
        <v>6</v>
      </c>
      <c r="D101" s="23" t="s">
        <v>259</v>
      </c>
      <c r="E101" s="23" t="s">
        <v>117</v>
      </c>
      <c r="F101" s="23" t="s">
        <v>118</v>
      </c>
      <c r="G101" s="23" t="s">
        <v>124</v>
      </c>
      <c r="H101" s="23" t="s">
        <v>268</v>
      </c>
      <c r="I101" s="24" t="s">
        <v>119</v>
      </c>
      <c r="J101" s="98"/>
      <c r="K101" s="99">
        <f>IFS(I101="A", J101*'Valores de Referência'!$B$4, I101="B", J101*'Valores de Referência'!$D$4, I101="C", J101*'Valores de Referência'!$E$4)</f>
        <v>0</v>
      </c>
      <c r="L101" s="31"/>
      <c r="M101" s="24"/>
      <c r="N101" s="24"/>
    </row>
    <row r="102">
      <c r="A102" s="89">
        <v>45391.0</v>
      </c>
      <c r="B102" s="23"/>
      <c r="C102" s="103" t="s">
        <v>6</v>
      </c>
      <c r="D102" s="23" t="s">
        <v>353</v>
      </c>
      <c r="E102" s="23" t="s">
        <v>117</v>
      </c>
      <c r="F102" s="23" t="s">
        <v>118</v>
      </c>
      <c r="G102" s="23" t="s">
        <v>124</v>
      </c>
      <c r="H102" s="23" t="s">
        <v>268</v>
      </c>
      <c r="I102" s="24" t="s">
        <v>119</v>
      </c>
      <c r="J102" s="98"/>
      <c r="K102" s="99">
        <f>IFS(I102="A", J102*'Valores de Referência'!$B$4, I102="B", J102*'Valores de Referência'!$D$4, I102="C", J102*'Valores de Referência'!$E$4)</f>
        <v>0</v>
      </c>
      <c r="L102" s="31"/>
      <c r="M102" s="24"/>
      <c r="N102" s="24"/>
    </row>
    <row r="103">
      <c r="A103" s="89">
        <v>45392.0</v>
      </c>
      <c r="B103" s="23"/>
      <c r="C103" s="103" t="s">
        <v>6</v>
      </c>
      <c r="D103" s="23" t="s">
        <v>211</v>
      </c>
      <c r="E103" s="23" t="s">
        <v>117</v>
      </c>
      <c r="F103" s="23" t="s">
        <v>118</v>
      </c>
      <c r="G103" s="23" t="s">
        <v>124</v>
      </c>
      <c r="H103" s="23" t="s">
        <v>268</v>
      </c>
      <c r="I103" s="24" t="s">
        <v>119</v>
      </c>
      <c r="J103" s="98"/>
      <c r="K103" s="99"/>
      <c r="L103" s="31"/>
      <c r="M103" s="24"/>
      <c r="N103" s="24"/>
    </row>
    <row r="104">
      <c r="A104" s="89">
        <v>45392.0</v>
      </c>
      <c r="B104" s="23"/>
      <c r="C104" s="103" t="s">
        <v>43</v>
      </c>
      <c r="D104" s="23" t="s">
        <v>308</v>
      </c>
      <c r="E104" s="23" t="s">
        <v>117</v>
      </c>
      <c r="F104" s="23" t="s">
        <v>118</v>
      </c>
      <c r="G104" s="23" t="s">
        <v>124</v>
      </c>
      <c r="H104" s="23" t="s">
        <v>268</v>
      </c>
      <c r="I104" s="24" t="s">
        <v>119</v>
      </c>
      <c r="J104" s="98"/>
      <c r="K104" s="99">
        <f>IFS(I104="A", J104*'Valores de Referência'!$B$4, I104="B", J104*'Valores de Referência'!$D$4, I104="C", J104*'Valores de Referência'!$E$4)</f>
        <v>0</v>
      </c>
      <c r="L104" s="31"/>
      <c r="M104" s="24"/>
      <c r="N104" s="24"/>
    </row>
    <row r="105">
      <c r="A105" s="89">
        <v>45393.0</v>
      </c>
      <c r="B105" s="23"/>
      <c r="C105" s="103" t="s">
        <v>43</v>
      </c>
      <c r="D105" s="23" t="s">
        <v>310</v>
      </c>
      <c r="E105" s="23" t="s">
        <v>117</v>
      </c>
      <c r="F105" s="23" t="s">
        <v>118</v>
      </c>
      <c r="G105" s="23" t="s">
        <v>124</v>
      </c>
      <c r="H105" s="23" t="s">
        <v>268</v>
      </c>
      <c r="I105" s="24" t="s">
        <v>119</v>
      </c>
      <c r="J105" s="98"/>
      <c r="K105" s="99">
        <f>IFS(I105="A", J105*'Valores de Referência'!$B$4, I105="B", J105*'Valores de Referência'!$D$4, I105="C", J105*'Valores de Referência'!$E$4)</f>
        <v>0</v>
      </c>
      <c r="L105" s="31"/>
      <c r="M105" s="24"/>
      <c r="N105" s="24"/>
    </row>
    <row r="106">
      <c r="A106" s="89">
        <v>45390.0</v>
      </c>
      <c r="B106" s="23">
        <v>2.0</v>
      </c>
      <c r="C106" s="23" t="s">
        <v>43</v>
      </c>
      <c r="D106" s="23" t="s">
        <v>205</v>
      </c>
      <c r="E106" s="23" t="s">
        <v>354</v>
      </c>
      <c r="F106" s="23" t="s">
        <v>113</v>
      </c>
      <c r="G106" s="23" t="s">
        <v>124</v>
      </c>
      <c r="H106" s="23" t="s">
        <v>324</v>
      </c>
      <c r="I106" s="24" t="s">
        <v>77</v>
      </c>
      <c r="J106" s="98" t="s">
        <v>247</v>
      </c>
      <c r="K106" s="99">
        <f>IFS(I106="A", J106*'Valores de Referência'!$B$4, I106="B", J106*'Valores de Referência'!$D$4, I106="C", J106*'Valores de Referência'!$E$4)</f>
        <v>1900</v>
      </c>
      <c r="L106" s="2"/>
      <c r="M106" s="2"/>
      <c r="N106" s="2"/>
    </row>
    <row r="107">
      <c r="A107" s="106">
        <v>45399.0</v>
      </c>
      <c r="B107" s="23"/>
      <c r="C107" s="23" t="s">
        <v>6</v>
      </c>
      <c r="D107" s="123" t="s">
        <v>270</v>
      </c>
      <c r="E107" s="132" t="s">
        <v>125</v>
      </c>
      <c r="F107" s="23" t="s">
        <v>355</v>
      </c>
      <c r="G107" s="23" t="s">
        <v>124</v>
      </c>
      <c r="H107" s="23" t="s">
        <v>127</v>
      </c>
      <c r="I107" s="24" t="s">
        <v>119</v>
      </c>
      <c r="J107" s="98"/>
      <c r="K107" s="99"/>
      <c r="L107" s="31"/>
      <c r="M107" s="24"/>
      <c r="N107" s="24"/>
    </row>
    <row r="108">
      <c r="A108" s="89">
        <v>45392.0</v>
      </c>
      <c r="B108" s="23">
        <v>2.0</v>
      </c>
      <c r="C108" s="23" t="s">
        <v>6</v>
      </c>
      <c r="D108" s="23" t="s">
        <v>352</v>
      </c>
      <c r="E108" s="23" t="s">
        <v>349</v>
      </c>
      <c r="F108" s="23" t="s">
        <v>350</v>
      </c>
      <c r="G108" s="23" t="s">
        <v>10</v>
      </c>
      <c r="H108" s="23" t="s">
        <v>351</v>
      </c>
      <c r="I108" s="24"/>
      <c r="J108" s="98"/>
      <c r="K108" s="99"/>
      <c r="L108" s="31"/>
      <c r="M108" s="24"/>
      <c r="N108" s="24"/>
    </row>
    <row r="109">
      <c r="A109" s="89">
        <v>45390.0</v>
      </c>
      <c r="B109" s="23">
        <v>2.0</v>
      </c>
      <c r="C109" s="23" t="s">
        <v>6</v>
      </c>
      <c r="D109" s="23" t="s">
        <v>260</v>
      </c>
      <c r="E109" s="23" t="s">
        <v>349</v>
      </c>
      <c r="F109" s="23" t="s">
        <v>350</v>
      </c>
      <c r="G109" s="23" t="s">
        <v>10</v>
      </c>
      <c r="H109" s="23" t="s">
        <v>351</v>
      </c>
      <c r="I109" s="24"/>
      <c r="J109" s="98"/>
      <c r="K109" s="99"/>
      <c r="L109" s="31"/>
      <c r="M109" s="24"/>
      <c r="N109" s="24"/>
    </row>
    <row r="110">
      <c r="A110" s="107">
        <v>45576.0</v>
      </c>
      <c r="B110" s="23">
        <v>1.0</v>
      </c>
      <c r="C110" s="23" t="s">
        <v>43</v>
      </c>
      <c r="D110" s="23" t="s">
        <v>356</v>
      </c>
      <c r="E110" s="133" t="s">
        <v>357</v>
      </c>
      <c r="F110" s="23" t="s">
        <v>358</v>
      </c>
      <c r="G110" s="23" t="s">
        <v>6</v>
      </c>
      <c r="H110" s="23" t="s">
        <v>359</v>
      </c>
      <c r="I110" s="24"/>
      <c r="J110" s="98"/>
      <c r="K110" s="99"/>
      <c r="L110" s="31"/>
      <c r="M110" s="24"/>
      <c r="N110" s="24"/>
    </row>
    <row r="111">
      <c r="A111" s="89">
        <v>45387.0</v>
      </c>
      <c r="B111" s="23"/>
      <c r="C111" s="23" t="s">
        <v>6</v>
      </c>
      <c r="D111" s="23" t="s">
        <v>333</v>
      </c>
      <c r="E111" s="23" t="s">
        <v>140</v>
      </c>
      <c r="F111" s="23" t="s">
        <v>46</v>
      </c>
      <c r="G111" s="23" t="s">
        <v>124</v>
      </c>
      <c r="H111" s="23" t="s">
        <v>142</v>
      </c>
      <c r="I111" s="24" t="s">
        <v>119</v>
      </c>
      <c r="J111" s="67"/>
      <c r="K111" s="99">
        <f>IFS(I111="A", J111*'Valores de Referência'!$B$4, I111="B", J111*'Valores de Referência'!$D$4, I111="C", J111*'Valores de Referência'!$E$4)</f>
        <v>0</v>
      </c>
      <c r="L111" s="2"/>
      <c r="M111" s="2"/>
      <c r="N111" s="24"/>
    </row>
    <row r="112">
      <c r="A112" s="89">
        <v>45379.0</v>
      </c>
      <c r="B112" s="23"/>
      <c r="C112" s="23" t="s">
        <v>6</v>
      </c>
      <c r="D112" s="23" t="s">
        <v>254</v>
      </c>
      <c r="E112" s="23" t="s">
        <v>360</v>
      </c>
      <c r="F112" s="23" t="s">
        <v>361</v>
      </c>
      <c r="G112" s="23" t="s">
        <v>124</v>
      </c>
      <c r="H112" s="23" t="s">
        <v>362</v>
      </c>
      <c r="I112" s="24" t="s">
        <v>77</v>
      </c>
      <c r="J112" s="98"/>
      <c r="K112" s="99">
        <f>IFS(I112="A", J112*'Valores de Referência'!$B$4, I112="B", J112*'Valores de Referência'!$D$4, I112="C", J112*'Valores de Referência'!$E$4)</f>
        <v>0</v>
      </c>
      <c r="L112" s="31"/>
      <c r="M112" s="24"/>
      <c r="N112" s="24"/>
    </row>
    <row r="113">
      <c r="A113" s="89">
        <v>45391.0</v>
      </c>
      <c r="B113" s="23"/>
      <c r="C113" s="23" t="s">
        <v>6</v>
      </c>
      <c r="D113" s="23" t="s">
        <v>212</v>
      </c>
      <c r="E113" s="23" t="s">
        <v>363</v>
      </c>
      <c r="F113" s="23" t="s">
        <v>130</v>
      </c>
      <c r="G113" s="23" t="s">
        <v>96</v>
      </c>
      <c r="H113" s="23" t="s">
        <v>364</v>
      </c>
      <c r="I113" s="24" t="s">
        <v>77</v>
      </c>
      <c r="J113" s="98"/>
      <c r="K113" s="99">
        <f>IFS(I113="A", J113*'Valores de Referência'!$B$4, I113="B", J113*'Valores de Referência'!$D$4, I113="C", J113*'Valores de Referência'!$E$4)</f>
        <v>0</v>
      </c>
      <c r="L113" s="31"/>
      <c r="M113" s="24"/>
      <c r="N113" s="24"/>
    </row>
    <row r="114">
      <c r="A114" s="89">
        <v>45392.0</v>
      </c>
      <c r="B114" s="23"/>
      <c r="C114" s="23" t="s">
        <v>6</v>
      </c>
      <c r="D114" s="23" t="s">
        <v>203</v>
      </c>
      <c r="E114" s="23" t="s">
        <v>144</v>
      </c>
      <c r="F114" s="23" t="s">
        <v>145</v>
      </c>
      <c r="G114" s="23" t="s">
        <v>124</v>
      </c>
      <c r="H114" s="23" t="s">
        <v>146</v>
      </c>
      <c r="I114" s="24" t="s">
        <v>119</v>
      </c>
      <c r="J114" s="98"/>
      <c r="K114" s="99">
        <f>IFS(I114="A", J114*'Valores de Referência'!$B$4, I114="B", J114*'Valores de Referência'!$D$4, I114="C", J114*'Valores de Referência'!$E$4)</f>
        <v>0</v>
      </c>
      <c r="L114" s="31"/>
      <c r="M114" s="24"/>
      <c r="N114" s="24"/>
    </row>
    <row r="115">
      <c r="A115" s="89">
        <v>45393.0</v>
      </c>
      <c r="B115" s="23"/>
      <c r="C115" s="23" t="s">
        <v>6</v>
      </c>
      <c r="D115" s="23" t="s">
        <v>246</v>
      </c>
      <c r="E115" s="23" t="s">
        <v>144</v>
      </c>
      <c r="F115" s="23" t="s">
        <v>145</v>
      </c>
      <c r="G115" s="23" t="s">
        <v>124</v>
      </c>
      <c r="H115" s="23" t="s">
        <v>146</v>
      </c>
      <c r="I115" s="24" t="s">
        <v>119</v>
      </c>
      <c r="J115" s="98"/>
      <c r="K115" s="99">
        <f>IFS(I115="A", J115*'Valores de Referência'!$B$4, I115="B", J115*'Valores de Referência'!$D$4, I115="C", J115*'Valores de Referência'!$E$4)</f>
        <v>0</v>
      </c>
      <c r="L115" s="31"/>
      <c r="M115" s="24"/>
      <c r="N115" s="24"/>
    </row>
    <row r="116">
      <c r="A116" s="89">
        <v>45393.0</v>
      </c>
      <c r="B116" s="23"/>
      <c r="C116" s="23" t="s">
        <v>43</v>
      </c>
      <c r="D116" s="23" t="s">
        <v>250</v>
      </c>
      <c r="E116" s="23" t="s">
        <v>144</v>
      </c>
      <c r="F116" s="23" t="s">
        <v>145</v>
      </c>
      <c r="G116" s="23" t="s">
        <v>141</v>
      </c>
      <c r="H116" s="23" t="s">
        <v>146</v>
      </c>
      <c r="I116" s="24" t="s">
        <v>119</v>
      </c>
      <c r="J116" s="98"/>
      <c r="K116" s="99">
        <f>IFS(I116="A", J116*'Valores de Referência'!$B$4, I116="B", J116*'Valores de Referência'!$D$4, I116="C", J116*'Valores de Referência'!$E$4)</f>
        <v>0</v>
      </c>
      <c r="L116" s="2"/>
      <c r="M116" s="2"/>
      <c r="N116" s="24"/>
    </row>
    <row r="117">
      <c r="A117" s="89">
        <v>45392.0</v>
      </c>
      <c r="B117" s="23"/>
      <c r="C117" s="23" t="s">
        <v>43</v>
      </c>
      <c r="D117" s="97" t="s">
        <v>365</v>
      </c>
      <c r="E117" s="23" t="s">
        <v>366</v>
      </c>
      <c r="F117" s="23" t="s">
        <v>361</v>
      </c>
      <c r="G117" s="23" t="s">
        <v>124</v>
      </c>
      <c r="H117" s="23" t="s">
        <v>367</v>
      </c>
      <c r="I117" s="24" t="s">
        <v>77</v>
      </c>
      <c r="J117" s="98"/>
      <c r="K117" s="99">
        <f>IFS(I117="A", J117*'Valores de Referência'!$B$4, I117="B", J117*'Valores de Referência'!$D$4, I117="C", J117*'Valores de Referência'!$E$4)</f>
        <v>0</v>
      </c>
      <c r="L117" s="31"/>
      <c r="M117" s="24"/>
      <c r="N117" s="24"/>
    </row>
    <row r="118">
      <c r="A118" s="89">
        <v>45386.0</v>
      </c>
      <c r="B118" s="23"/>
      <c r="C118" s="23" t="s">
        <v>6</v>
      </c>
      <c r="D118" s="97" t="s">
        <v>255</v>
      </c>
      <c r="E118" s="23" t="s">
        <v>129</v>
      </c>
      <c r="F118" s="23" t="s">
        <v>130</v>
      </c>
      <c r="G118" s="23" t="s">
        <v>124</v>
      </c>
      <c r="H118" s="23" t="s">
        <v>131</v>
      </c>
      <c r="I118" s="24" t="s">
        <v>77</v>
      </c>
      <c r="J118" s="98"/>
      <c r="K118" s="99">
        <f>IFS(I118="A", J118*'Valores de Referência'!$B$4, I118="B", J118*'Valores de Referência'!$D$4, I118="C", J118*'Valores de Referência'!$E$4)</f>
        <v>0</v>
      </c>
      <c r="L118" s="31"/>
      <c r="M118" s="2"/>
      <c r="N118" s="24"/>
    </row>
    <row r="119">
      <c r="A119" s="89">
        <v>45391.0</v>
      </c>
      <c r="B119" s="23"/>
      <c r="C119" s="23" t="s">
        <v>6</v>
      </c>
      <c r="D119" s="97" t="s">
        <v>368</v>
      </c>
      <c r="E119" s="23" t="s">
        <v>112</v>
      </c>
      <c r="F119" s="23" t="s">
        <v>113</v>
      </c>
      <c r="G119" s="23" t="s">
        <v>6</v>
      </c>
      <c r="H119" s="23" t="s">
        <v>115</v>
      </c>
      <c r="I119" s="24" t="s">
        <v>77</v>
      </c>
      <c r="J119" s="98"/>
      <c r="K119" s="99">
        <f>IFS(I119="A", J119*'Valores de Referência'!$B$4, I119="B", J119*'Valores de Referência'!$D$4, I119="C", J119*'Valores de Referência'!$E$4)</f>
        <v>0</v>
      </c>
      <c r="L119" s="31"/>
      <c r="M119" s="24"/>
      <c r="N119" s="24">
        <v>0.0</v>
      </c>
    </row>
    <row r="120">
      <c r="A120" s="89">
        <v>45390.0</v>
      </c>
      <c r="B120" s="23"/>
      <c r="C120" s="23" t="s">
        <v>6</v>
      </c>
      <c r="D120" s="97" t="s">
        <v>369</v>
      </c>
      <c r="E120" s="23" t="s">
        <v>112</v>
      </c>
      <c r="F120" s="23" t="s">
        <v>113</v>
      </c>
      <c r="G120" s="23" t="s">
        <v>141</v>
      </c>
      <c r="H120" s="23" t="s">
        <v>115</v>
      </c>
      <c r="I120" s="24" t="s">
        <v>77</v>
      </c>
      <c r="J120" s="98"/>
      <c r="K120" s="99">
        <f>IFS(I120="A", J120*'Valores de Referência'!$B$4, I120="B", J120*'Valores de Referência'!$D$4, I120="C", J120*'Valores de Referência'!$E$4)</f>
        <v>0</v>
      </c>
      <c r="L120" s="31"/>
      <c r="M120" s="24"/>
      <c r="N120" s="24">
        <v>0.0</v>
      </c>
    </row>
    <row r="121">
      <c r="A121" s="89">
        <v>45392.0</v>
      </c>
      <c r="B121" s="23"/>
      <c r="C121" s="23" t="s">
        <v>6</v>
      </c>
      <c r="D121" s="97" t="s">
        <v>352</v>
      </c>
      <c r="E121" s="23" t="s">
        <v>112</v>
      </c>
      <c r="F121" s="23" t="s">
        <v>113</v>
      </c>
      <c r="G121" s="23" t="s">
        <v>124</v>
      </c>
      <c r="H121" s="23" t="s">
        <v>115</v>
      </c>
      <c r="I121" s="24" t="s">
        <v>77</v>
      </c>
      <c r="J121" s="98"/>
      <c r="K121" s="99">
        <f>IFS(I121="A", J121*'Valores de Referência'!$B$4, I121="B", J121*'Valores de Referência'!$D$4, I121="C", J121*'Valores de Referência'!$E$4)</f>
        <v>0</v>
      </c>
      <c r="L121" s="31"/>
      <c r="M121" s="24"/>
      <c r="N121" s="24"/>
    </row>
    <row r="122">
      <c r="A122" s="89">
        <v>45393.0</v>
      </c>
      <c r="B122" s="23"/>
      <c r="C122" s="23" t="s">
        <v>6</v>
      </c>
      <c r="D122" s="100" t="s">
        <v>370</v>
      </c>
      <c r="E122" s="23" t="s">
        <v>112</v>
      </c>
      <c r="F122" s="23" t="s">
        <v>113</v>
      </c>
      <c r="G122" s="23" t="s">
        <v>124</v>
      </c>
      <c r="H122" s="23" t="s">
        <v>115</v>
      </c>
      <c r="I122" s="24" t="s">
        <v>77</v>
      </c>
      <c r="J122" s="98"/>
      <c r="K122" s="99">
        <f>IFS(I122="A", J122*'Valores de Referência'!$B$4, I122="B", J122*'Valores de Referência'!$D$4, I122="C", J122*'Valores de Referência'!$E$4)</f>
        <v>0</v>
      </c>
      <c r="L122" s="31"/>
      <c r="M122" s="24"/>
      <c r="N122" s="24"/>
    </row>
    <row r="123">
      <c r="A123" s="89">
        <v>45393.0</v>
      </c>
      <c r="B123" s="23"/>
      <c r="C123" s="23" t="s">
        <v>43</v>
      </c>
      <c r="D123" s="97" t="s">
        <v>282</v>
      </c>
      <c r="E123" s="23" t="s">
        <v>112</v>
      </c>
      <c r="F123" s="23" t="s">
        <v>113</v>
      </c>
      <c r="G123" s="23" t="s">
        <v>124</v>
      </c>
      <c r="H123" s="23" t="s">
        <v>115</v>
      </c>
      <c r="I123" s="24" t="s">
        <v>77</v>
      </c>
      <c r="J123" s="98"/>
      <c r="K123" s="99">
        <f>IFS(I123="A", J123*'Valores de Referência'!$B$4, I123="B", J123*'Valores de Referência'!$D$4, I123="C", J123*'Valores de Referência'!$E$4)</f>
        <v>0</v>
      </c>
      <c r="L123" s="31"/>
      <c r="M123" s="24"/>
      <c r="N123" s="24"/>
    </row>
    <row r="124">
      <c r="A124" s="89">
        <v>45393.0</v>
      </c>
      <c r="B124" s="23"/>
      <c r="C124" s="23" t="s">
        <v>43</v>
      </c>
      <c r="D124" s="97" t="s">
        <v>277</v>
      </c>
      <c r="E124" s="23" t="s">
        <v>144</v>
      </c>
      <c r="F124" s="23" t="s">
        <v>145</v>
      </c>
      <c r="G124" s="23" t="s">
        <v>124</v>
      </c>
      <c r="H124" s="23" t="s">
        <v>146</v>
      </c>
      <c r="I124" s="24" t="s">
        <v>119</v>
      </c>
      <c r="J124" s="98"/>
      <c r="K124" s="99"/>
      <c r="L124" s="31"/>
      <c r="M124" s="24"/>
      <c r="N124" s="24"/>
    </row>
    <row r="125">
      <c r="A125" s="89">
        <v>45393.0</v>
      </c>
      <c r="B125" s="23"/>
      <c r="C125" s="23" t="s">
        <v>43</v>
      </c>
      <c r="D125" s="97" t="s">
        <v>273</v>
      </c>
      <c r="E125" s="23" t="s">
        <v>144</v>
      </c>
      <c r="F125" s="23" t="s">
        <v>145</v>
      </c>
      <c r="G125" s="23" t="s">
        <v>124</v>
      </c>
      <c r="H125" s="23" t="s">
        <v>146</v>
      </c>
      <c r="I125" s="24" t="s">
        <v>119</v>
      </c>
      <c r="J125" s="98"/>
      <c r="K125" s="99"/>
      <c r="L125" s="31"/>
      <c r="M125" s="24"/>
      <c r="N125" s="24"/>
    </row>
    <row r="126">
      <c r="A126" s="89">
        <v>45392.0</v>
      </c>
      <c r="B126" s="23"/>
      <c r="C126" s="23" t="s">
        <v>6</v>
      </c>
      <c r="D126" s="97" t="s">
        <v>371</v>
      </c>
      <c r="E126" s="23" t="s">
        <v>144</v>
      </c>
      <c r="F126" s="23" t="s">
        <v>145</v>
      </c>
      <c r="G126" s="23" t="s">
        <v>124</v>
      </c>
      <c r="H126" s="23" t="s">
        <v>146</v>
      </c>
      <c r="I126" s="24" t="s">
        <v>119</v>
      </c>
      <c r="J126" s="98"/>
      <c r="K126" s="99">
        <f>IFS(I126="A", J126*'Valores de Referência'!$B$4, I126="B", J126*'Valores de Referência'!$D$4, I126="C", J126*'Valores de Referência'!$E$4)</f>
        <v>0</v>
      </c>
      <c r="L126" s="31"/>
      <c r="M126" s="24"/>
      <c r="N126" s="24"/>
    </row>
    <row r="127" ht="21.0" customHeight="1">
      <c r="A127" s="89">
        <v>45392.0</v>
      </c>
      <c r="B127" s="23"/>
      <c r="C127" s="23" t="s">
        <v>6</v>
      </c>
      <c r="D127" s="97" t="s">
        <v>298</v>
      </c>
      <c r="E127" s="23" t="s">
        <v>372</v>
      </c>
      <c r="F127" s="23" t="s">
        <v>373</v>
      </c>
      <c r="G127" s="23" t="s">
        <v>124</v>
      </c>
      <c r="H127" s="23" t="s">
        <v>374</v>
      </c>
      <c r="I127" s="24" t="s">
        <v>119</v>
      </c>
      <c r="J127" s="98"/>
      <c r="K127" s="99">
        <f>IFS(I127="A", J127*'Valores de Referência'!$B$4, I127="B", J127*'Valores de Referência'!$D$4, I127="C", J127*'Valores de Referência'!$E$4)</f>
        <v>0</v>
      </c>
      <c r="L127" s="31"/>
      <c r="M127" s="24"/>
      <c r="N127" s="24"/>
    </row>
    <row r="128" ht="37.5" customHeight="1">
      <c r="A128" s="89">
        <v>45393.0</v>
      </c>
      <c r="B128" s="23"/>
      <c r="C128" s="23" t="s">
        <v>6</v>
      </c>
      <c r="D128" s="97" t="s">
        <v>375</v>
      </c>
      <c r="E128" s="23" t="s">
        <v>140</v>
      </c>
      <c r="F128" s="23" t="s">
        <v>46</v>
      </c>
      <c r="G128" s="23" t="s">
        <v>124</v>
      </c>
      <c r="H128" s="23" t="s">
        <v>142</v>
      </c>
      <c r="I128" s="24" t="s">
        <v>119</v>
      </c>
      <c r="J128" s="98"/>
      <c r="K128" s="99">
        <f>IFS(I128="A", J128*'Valores de Referência'!$B$4, I128="B", J128*'Valores de Referência'!$D$4, I128="C", J128*'Valores de Referência'!$E$4)</f>
        <v>0</v>
      </c>
      <c r="L128" s="31"/>
      <c r="M128" s="2"/>
      <c r="N128" s="24"/>
    </row>
    <row r="129">
      <c r="A129" s="89"/>
      <c r="B129" s="23"/>
      <c r="C129" s="23"/>
      <c r="D129" s="23"/>
      <c r="E129" s="23"/>
      <c r="F129" s="23"/>
      <c r="G129" s="23"/>
      <c r="H129" s="23"/>
      <c r="I129" s="24"/>
      <c r="J129" s="134" t="s">
        <v>47</v>
      </c>
      <c r="K129" s="135">
        <f t="shared" ref="K129:N129" si="1">SUM(K2:K90)</f>
        <v>95807.5</v>
      </c>
      <c r="L129" s="135">
        <f t="shared" si="1"/>
        <v>0</v>
      </c>
      <c r="M129" s="135">
        <f t="shared" si="1"/>
        <v>0</v>
      </c>
      <c r="N129" s="135">
        <f t="shared" si="1"/>
        <v>5257</v>
      </c>
    </row>
    <row r="130">
      <c r="A130" s="89"/>
      <c r="B130" s="23"/>
      <c r="C130" s="23"/>
      <c r="D130" s="123"/>
      <c r="E130" s="23"/>
      <c r="F130" s="23"/>
      <c r="G130" s="23"/>
      <c r="H130" s="76"/>
      <c r="I130" s="136"/>
      <c r="J130" s="137"/>
      <c r="K130" s="138"/>
      <c r="L130" s="136"/>
      <c r="M130" s="139" t="s">
        <v>11</v>
      </c>
      <c r="N130" s="140">
        <f>sum(K129:N129)</f>
        <v>101064.5</v>
      </c>
    </row>
  </sheetData>
  <autoFilter ref="$A$2:$N$130">
    <sortState ref="A2:N130">
      <sortCondition ref="D2:D130"/>
      <sortCondition ref="B2:B130"/>
      <sortCondition ref="E2:E130"/>
      <sortCondition ref="H2:H130"/>
    </sortState>
  </autoFilter>
  <mergeCells count="1">
    <mergeCell ref="A1:N1"/>
  </mergeCells>
  <conditionalFormatting sqref="B70">
    <cfRule type="cellIs" dxfId="1" priority="1" operator="equal">
      <formula>4</formula>
    </cfRule>
  </conditionalFormatting>
  <conditionalFormatting sqref="B1:B130">
    <cfRule type="cellIs" dxfId="3" priority="2" operator="equal">
      <formula>1</formula>
    </cfRule>
  </conditionalFormatting>
  <conditionalFormatting sqref="B1:B130">
    <cfRule type="cellIs" dxfId="2" priority="3" operator="equal">
      <formula>2</formula>
    </cfRule>
  </conditionalFormatting>
  <conditionalFormatting sqref="B1:B130">
    <cfRule type="cellIs" dxfId="1" priority="4" operator="equal">
      <formula>3</formula>
    </cfRule>
  </conditionalFormatting>
  <conditionalFormatting sqref="B1:B130">
    <cfRule type="cellIs" dxfId="0" priority="5" operator="greaterThanOrEqual">
      <formula>4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06666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6.75"/>
    <col customWidth="1" min="2" max="2" width="27.38"/>
    <col customWidth="1" min="3" max="3" width="6.75"/>
    <col customWidth="1" min="4" max="4" width="31.75"/>
    <col customWidth="1" min="5" max="5" width="26.88"/>
    <col customWidth="1" min="6" max="6" width="16.63"/>
    <col customWidth="1" min="8" max="8" width="20.38"/>
    <col customWidth="1" min="9" max="9" width="18.38"/>
  </cols>
  <sheetData>
    <row r="1">
      <c r="A1" s="141" t="s">
        <v>376</v>
      </c>
    </row>
    <row r="2">
      <c r="A2" s="142" t="s">
        <v>49</v>
      </c>
      <c r="B2" s="142" t="s">
        <v>50</v>
      </c>
      <c r="C2" s="142" t="s">
        <v>31</v>
      </c>
      <c r="D2" s="142" t="s">
        <v>377</v>
      </c>
      <c r="E2" s="142" t="s">
        <v>378</v>
      </c>
      <c r="F2" s="142" t="s">
        <v>379</v>
      </c>
      <c r="G2" s="142" t="s">
        <v>380</v>
      </c>
      <c r="H2" s="142" t="s">
        <v>381</v>
      </c>
      <c r="I2" s="142" t="s">
        <v>382</v>
      </c>
    </row>
    <row r="3">
      <c r="A3" s="23">
        <v>2.0</v>
      </c>
      <c r="B3" s="28" t="s">
        <v>147</v>
      </c>
      <c r="C3" s="23" t="s">
        <v>41</v>
      </c>
      <c r="D3" s="143" t="s">
        <v>383</v>
      </c>
      <c r="E3" s="144"/>
      <c r="F3" s="145">
        <v>45352.0</v>
      </c>
      <c r="G3" s="23" t="s">
        <v>384</v>
      </c>
      <c r="H3" s="146" t="s">
        <v>385</v>
      </c>
      <c r="I3" s="1"/>
    </row>
    <row r="4">
      <c r="A4" s="23"/>
      <c r="B4" s="62"/>
      <c r="C4" s="23"/>
      <c r="D4" s="62"/>
      <c r="E4" s="62"/>
      <c r="F4" s="146"/>
      <c r="G4" s="23"/>
      <c r="H4" s="146"/>
      <c r="I4" s="1"/>
    </row>
    <row r="5">
      <c r="A5" s="23"/>
      <c r="B5" s="62"/>
      <c r="C5" s="23"/>
      <c r="D5" s="62"/>
      <c r="E5" s="62"/>
      <c r="F5" s="146"/>
      <c r="G5" s="23"/>
      <c r="H5" s="146"/>
      <c r="I5" s="1"/>
    </row>
    <row r="6">
      <c r="A6" s="23"/>
      <c r="B6" s="62"/>
      <c r="C6" s="23"/>
      <c r="D6" s="62"/>
      <c r="E6" s="62"/>
      <c r="F6" s="146"/>
      <c r="G6" s="23"/>
      <c r="H6" s="146"/>
      <c r="I6" s="1"/>
    </row>
    <row r="7">
      <c r="A7" s="23"/>
      <c r="B7" s="62"/>
      <c r="C7" s="23"/>
      <c r="D7" s="62"/>
      <c r="E7" s="62"/>
      <c r="F7" s="146"/>
      <c r="G7" s="23"/>
      <c r="H7" s="146"/>
      <c r="I7" s="1"/>
    </row>
    <row r="8">
      <c r="A8" s="23"/>
      <c r="B8" s="62"/>
      <c r="C8" s="23"/>
      <c r="D8" s="62"/>
      <c r="E8" s="62"/>
      <c r="F8" s="146"/>
      <c r="G8" s="23"/>
      <c r="H8" s="146"/>
      <c r="I8" s="1"/>
    </row>
    <row r="9">
      <c r="A9" s="23"/>
      <c r="B9" s="62"/>
      <c r="C9" s="23"/>
      <c r="D9" s="62"/>
      <c r="E9" s="62"/>
      <c r="F9" s="146"/>
      <c r="G9" s="23"/>
      <c r="H9" s="146"/>
      <c r="I9" s="1"/>
    </row>
    <row r="10">
      <c r="A10" s="23"/>
      <c r="B10" s="62"/>
      <c r="C10" s="23"/>
      <c r="D10" s="62"/>
      <c r="E10" s="62"/>
      <c r="F10" s="146"/>
      <c r="G10" s="23"/>
      <c r="H10" s="146"/>
      <c r="I10" s="1"/>
    </row>
    <row r="11">
      <c r="A11" s="23"/>
      <c r="B11" s="62"/>
      <c r="C11" s="23"/>
      <c r="D11" s="147"/>
      <c r="E11" s="148"/>
      <c r="F11" s="146"/>
      <c r="G11" s="23"/>
      <c r="H11" s="146"/>
      <c r="I11" s="1"/>
    </row>
    <row r="12">
      <c r="A12" s="1"/>
      <c r="B12" s="1"/>
      <c r="C12" s="1"/>
      <c r="D12" s="1"/>
      <c r="E12" s="1"/>
      <c r="F12" s="1"/>
      <c r="G12" s="1"/>
      <c r="H12" s="149" t="s">
        <v>11</v>
      </c>
      <c r="I12" s="150">
        <f>SUM(I3:I11)</f>
        <v>0</v>
      </c>
    </row>
  </sheetData>
  <autoFilter ref="$A$2:$I$12"/>
  <mergeCells count="1">
    <mergeCell ref="A1:I1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6.75"/>
    <col customWidth="1" min="2" max="2" width="27.38"/>
    <col customWidth="1" min="3" max="3" width="31.75"/>
    <col customWidth="1" min="4" max="4" width="42.38"/>
    <col customWidth="1" min="5" max="5" width="16.63"/>
    <col customWidth="1" min="7" max="7" width="20.38"/>
    <col customWidth="1" min="8" max="8" width="18.38"/>
  </cols>
  <sheetData>
    <row r="1">
      <c r="A1" s="141" t="s">
        <v>376</v>
      </c>
    </row>
    <row r="2">
      <c r="A2" s="142" t="s">
        <v>49</v>
      </c>
      <c r="B2" s="142" t="s">
        <v>194</v>
      </c>
      <c r="C2" s="142" t="s">
        <v>377</v>
      </c>
      <c r="D2" s="142" t="s">
        <v>378</v>
      </c>
      <c r="E2" s="142" t="s">
        <v>379</v>
      </c>
      <c r="F2" s="142" t="s">
        <v>380</v>
      </c>
      <c r="G2" s="142" t="s">
        <v>381</v>
      </c>
      <c r="H2" s="151" t="s">
        <v>382</v>
      </c>
    </row>
    <row r="3">
      <c r="A3" s="23">
        <v>2.0</v>
      </c>
      <c r="B3" s="23" t="s">
        <v>278</v>
      </c>
      <c r="C3" s="23" t="s">
        <v>386</v>
      </c>
      <c r="D3" s="152" t="s">
        <v>387</v>
      </c>
      <c r="E3" s="89">
        <v>45449.0</v>
      </c>
      <c r="F3" s="23" t="s">
        <v>388</v>
      </c>
      <c r="G3" s="23"/>
      <c r="H3" s="24"/>
    </row>
    <row r="4">
      <c r="A4" s="23"/>
      <c r="B4" s="23"/>
      <c r="C4" s="23"/>
      <c r="D4" s="1"/>
      <c r="E4" s="89"/>
      <c r="F4" s="23"/>
      <c r="G4" s="23"/>
      <c r="H4" s="24"/>
    </row>
    <row r="5">
      <c r="A5" s="23"/>
      <c r="B5" s="23"/>
      <c r="C5" s="23"/>
      <c r="D5" s="1"/>
      <c r="E5" s="89"/>
      <c r="F5" s="23"/>
      <c r="G5" s="23"/>
      <c r="H5" s="24"/>
    </row>
    <row r="6">
      <c r="A6" s="23"/>
      <c r="B6" s="23"/>
      <c r="C6" s="23"/>
      <c r="D6" s="1"/>
      <c r="E6" s="89"/>
      <c r="F6" s="23"/>
      <c r="G6" s="23"/>
      <c r="H6" s="24"/>
    </row>
    <row r="7">
      <c r="A7" s="23"/>
      <c r="B7" s="23"/>
      <c r="C7" s="23"/>
      <c r="D7" s="1"/>
      <c r="E7" s="89"/>
      <c r="F7" s="23"/>
      <c r="G7" s="23"/>
      <c r="H7" s="24"/>
    </row>
    <row r="8">
      <c r="A8" s="1"/>
      <c r="B8" s="23"/>
      <c r="C8" s="1"/>
      <c r="D8" s="1"/>
      <c r="E8" s="153"/>
      <c r="F8" s="1"/>
      <c r="G8" s="154" t="s">
        <v>11</v>
      </c>
      <c r="H8" s="18">
        <f>SUM(H3:H7)</f>
        <v>0</v>
      </c>
    </row>
  </sheetData>
  <autoFilter ref="$A$2:$H$8"/>
  <mergeCells count="1">
    <mergeCell ref="A1:H1"/>
  </mergeCells>
  <hyperlinks>
    <hyperlink r:id="rId1" ref="D3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</worksheet>
</file>