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Meu Drive\Servidor PPGEE\2024\Chamada Credenciamento de Docentes Permanentes\"/>
    </mc:Choice>
  </mc:AlternateContent>
  <xr:revisionPtr revIDLastSave="0" documentId="13_ncr:1_{27F59369-8F60-4FC1-BC9A-ED8C84FEF87E}" xr6:coauthVersionLast="47" xr6:coauthVersionMax="47" xr10:uidLastSave="{00000000-0000-0000-0000-000000000000}"/>
  <bookViews>
    <workbookView xWindow="-20520" yWindow="-120" windowWidth="20640" windowHeight="11160" tabRatio="870" xr2:uid="{00000000-000D-0000-FFFF-FFFF00000000}"/>
  </bookViews>
  <sheets>
    <sheet name="Chamada N. 02 2024 PPGEE UFSM" sheetId="4" r:id="rId1"/>
  </sheets>
  <definedNames>
    <definedName name="GRUPOS">'Chamada N. 02 2024 PPGEE UFSM'!$M$7:$M$9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4" l="1"/>
  <c r="C35" i="4" s="1"/>
  <c r="D35" i="4" s="1"/>
  <c r="D36" i="4" s="1"/>
  <c r="D37" i="4" s="1"/>
  <c r="C99" i="4"/>
  <c r="D99" i="4" s="1"/>
  <c r="C98" i="4"/>
  <c r="D98" i="4" s="1"/>
  <c r="C97" i="4"/>
  <c r="D97" i="4" s="1"/>
  <c r="C96" i="4"/>
  <c r="D96" i="4" s="1"/>
  <c r="C95" i="4"/>
  <c r="D95" i="4" s="1"/>
  <c r="C94" i="4"/>
  <c r="D94" i="4" s="1"/>
  <c r="C93" i="4"/>
  <c r="D93" i="4" s="1"/>
  <c r="C92" i="4"/>
  <c r="D92" i="4" s="1"/>
  <c r="C91" i="4"/>
  <c r="D91" i="4" s="1"/>
  <c r="D90" i="4"/>
  <c r="D89" i="4"/>
  <c r="D88" i="4"/>
  <c r="D87" i="4"/>
  <c r="D86" i="4"/>
  <c r="D85" i="4"/>
  <c r="D84" i="4"/>
  <c r="D83" i="4"/>
  <c r="D82" i="4"/>
  <c r="D76" i="4"/>
  <c r="D75" i="4"/>
  <c r="D74" i="4"/>
  <c r="D73" i="4"/>
  <c r="D67" i="4"/>
  <c r="D66" i="4"/>
  <c r="D60" i="4"/>
  <c r="D59" i="4"/>
  <c r="D58" i="4"/>
  <c r="D57" i="4"/>
  <c r="D56" i="4"/>
  <c r="D50" i="4"/>
  <c r="D49" i="4"/>
  <c r="D48" i="4"/>
  <c r="D47" i="4"/>
  <c r="D46" i="4"/>
  <c r="D45" i="4"/>
  <c r="D44" i="4"/>
  <c r="D43" i="4"/>
  <c r="D42" i="4"/>
  <c r="D41" i="4"/>
  <c r="D29" i="4"/>
  <c r="D28" i="4"/>
  <c r="D27" i="4"/>
  <c r="D26" i="4"/>
  <c r="D25" i="4"/>
  <c r="D18" i="4"/>
  <c r="D17" i="4"/>
  <c r="D16" i="4"/>
  <c r="D15" i="4"/>
  <c r="D14" i="4"/>
  <c r="D13" i="4"/>
  <c r="D12" i="4"/>
  <c r="D11" i="4"/>
  <c r="D51" i="4" l="1"/>
  <c r="D52" i="4" s="1"/>
  <c r="D68" i="4"/>
  <c r="D69" i="4" s="1"/>
  <c r="D19" i="4"/>
  <c r="D20" i="4" s="1"/>
  <c r="D21" i="4" s="1"/>
  <c r="D30" i="4"/>
  <c r="D31" i="4" s="1"/>
  <c r="D77" i="4"/>
  <c r="D78" i="4" s="1"/>
  <c r="D61" i="4"/>
  <c r="D62" i="4" s="1"/>
  <c r="D100" i="4"/>
  <c r="D101" i="4" s="1"/>
  <c r="B7" i="4" l="1"/>
</calcChain>
</file>

<file path=xl/sharedStrings.xml><?xml version="1.0" encoding="utf-8"?>
<sst xmlns="http://schemas.openxmlformats.org/spreadsheetml/2006/main" count="134" uniqueCount="99">
  <si>
    <t>Mestrado</t>
  </si>
  <si>
    <t>Sistemas Fotivoltaicos</t>
  </si>
  <si>
    <t>Eficiência Energética e Confiabilidade</t>
  </si>
  <si>
    <t>Sistemas de Energia Distribuídos</t>
  </si>
  <si>
    <t>Planejamento de Sistemas Elétricos</t>
  </si>
  <si>
    <t>Item</t>
  </si>
  <si>
    <t>Quantidade</t>
  </si>
  <si>
    <t>DADOS GERAIS</t>
  </si>
  <si>
    <t>Eletrônica de Potência</t>
  </si>
  <si>
    <t>Controle Aplicado</t>
  </si>
  <si>
    <t>Sistemas de Iluminação</t>
  </si>
  <si>
    <t>Sistemas de Energia</t>
  </si>
  <si>
    <t>Link Currículo Lattes</t>
  </si>
  <si>
    <t>Grupo de Pesquisa pretendido</t>
  </si>
  <si>
    <t>Linha de Pesquisa PPGEE pretendida</t>
  </si>
  <si>
    <t>Peso</t>
  </si>
  <si>
    <t>Total</t>
  </si>
  <si>
    <t>Parcial</t>
  </si>
  <si>
    <t>DPI Total</t>
  </si>
  <si>
    <t>TEC Total</t>
  </si>
  <si>
    <t xml:space="preserve">Total </t>
  </si>
  <si>
    <r>
      <rPr>
        <b/>
        <sz val="11"/>
        <rFont val="Calibri"/>
        <family val="2"/>
        <scheme val="minor"/>
      </rPr>
      <t>ArtInt</t>
    </r>
    <r>
      <rPr>
        <sz val="11"/>
        <rFont val="Calibri"/>
        <family val="2"/>
        <scheme val="minor"/>
      </rPr>
      <t>: publicação de artigos em congressos ou revista com coautoria de pesquisador lotado em universidade estrangeira (máximo 10)</t>
    </r>
  </si>
  <si>
    <r>
      <rPr>
        <b/>
        <sz val="11"/>
        <rFont val="Calibri"/>
        <family val="2"/>
        <scheme val="minor"/>
      </rPr>
      <t>TribInt</t>
    </r>
    <r>
      <rPr>
        <sz val="11"/>
        <rFont val="Calibri"/>
        <family val="2"/>
        <scheme val="minor"/>
      </rPr>
      <t>: participação como membro de comissão examinadora de mestrado ou doutorado em universidade estrangeira</t>
    </r>
  </si>
  <si>
    <r>
      <rPr>
        <b/>
        <sz val="11"/>
        <rFont val="Calibri"/>
        <family val="2"/>
        <scheme val="minor"/>
      </rPr>
      <t>CoopInt</t>
    </r>
    <r>
      <rPr>
        <sz val="11"/>
        <rFont val="Calibri"/>
        <family val="2"/>
        <scheme val="minor"/>
      </rPr>
      <t>: responsável na UFSM por convênio de cooperação com universidade estrangeira</t>
    </r>
  </si>
  <si>
    <r>
      <rPr>
        <b/>
        <sz val="11"/>
        <rFont val="Calibri"/>
        <family val="2"/>
        <scheme val="minor"/>
      </rPr>
      <t>EstInt</t>
    </r>
    <r>
      <rPr>
        <sz val="11"/>
        <rFont val="Calibri"/>
        <family val="2"/>
        <scheme val="minor"/>
      </rPr>
      <t>: estágio doutoral ou pós-doutoral igual ou superior a 3 meses</t>
    </r>
  </si>
  <si>
    <r>
      <rPr>
        <b/>
        <sz val="11"/>
        <rFont val="Calibri"/>
        <family val="2"/>
        <scheme val="minor"/>
      </rPr>
      <t>PalInt</t>
    </r>
    <r>
      <rPr>
        <sz val="11"/>
        <rFont val="Calibri"/>
        <family val="2"/>
        <scheme val="minor"/>
      </rPr>
      <t>: realização de palestra ou curso em evento ou universidade estrangeira</t>
    </r>
  </si>
  <si>
    <r>
      <rPr>
        <b/>
        <sz val="11"/>
        <rFont val="Calibri"/>
        <family val="2"/>
        <scheme val="minor"/>
      </rPr>
      <t>PartProj:</t>
    </r>
    <r>
      <rPr>
        <sz val="11"/>
        <rFont val="Calibri"/>
        <family val="2"/>
        <scheme val="minor"/>
      </rPr>
      <t xml:space="preserve"> participação em projetos com agências de fomento ou empresas (máx.: 5)</t>
    </r>
  </si>
  <si>
    <r>
      <rPr>
        <b/>
        <sz val="11"/>
        <rFont val="Calibri"/>
        <family val="2"/>
        <scheme val="minor"/>
      </rPr>
      <t>CoordProj:</t>
    </r>
    <r>
      <rPr>
        <sz val="11"/>
        <rFont val="Calibri"/>
        <family val="2"/>
        <scheme val="minor"/>
      </rPr>
      <t xml:space="preserve"> coordenação de projetos com agências de fomento ou empresas (quando projeto for institucional/Embrapii, considerar a coordenação técnica)</t>
    </r>
  </si>
  <si>
    <r>
      <rPr>
        <b/>
        <sz val="11"/>
        <rFont val="Calibri"/>
        <family val="2"/>
        <scheme val="minor"/>
      </rPr>
      <t xml:space="preserve">PatLic: </t>
    </r>
    <r>
      <rPr>
        <sz val="11"/>
        <rFont val="Calibri"/>
        <family val="2"/>
        <scheme val="minor"/>
      </rPr>
      <t>patentes licenciadas por empresas</t>
    </r>
  </si>
  <si>
    <r>
      <rPr>
        <b/>
        <sz val="11"/>
        <rFont val="Calibri"/>
        <family val="2"/>
        <scheme val="minor"/>
      </rPr>
      <t>PatCon:</t>
    </r>
    <r>
      <rPr>
        <sz val="11"/>
        <rFont val="Calibri"/>
        <family val="2"/>
        <scheme val="minor"/>
      </rPr>
      <t xml:space="preserve"> patentes concedidas</t>
    </r>
  </si>
  <si>
    <r>
      <rPr>
        <b/>
        <sz val="11"/>
        <rFont val="Calibri"/>
        <family val="2"/>
        <scheme val="minor"/>
      </rPr>
      <t>PatDep:</t>
    </r>
    <r>
      <rPr>
        <sz val="11"/>
        <rFont val="Calibri"/>
        <family val="2"/>
        <scheme val="minor"/>
      </rPr>
      <t xml:space="preserve"> patentes depositadas (máx.: 5)</t>
    </r>
  </si>
  <si>
    <r>
      <t xml:space="preserve">Artigos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A1</t>
    </r>
    <r>
      <rPr>
        <sz val="11"/>
        <rFont val="Calibri"/>
        <family val="2"/>
        <scheme val="minor"/>
      </rPr>
      <t xml:space="preserve"> - Engenharias IV (Qualis 2017-2020)</t>
    </r>
  </si>
  <si>
    <r>
      <t xml:space="preserve">Artigos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A2</t>
    </r>
    <r>
      <rPr>
        <sz val="11"/>
        <rFont val="Calibri"/>
        <family val="2"/>
        <scheme val="minor"/>
      </rPr>
      <t xml:space="preserve"> - Engenharias IV (Qualis 2017-2020)</t>
    </r>
  </si>
  <si>
    <r>
      <t xml:space="preserve">Artigos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A3 </t>
    </r>
    <r>
      <rPr>
        <sz val="11"/>
        <rFont val="Calibri"/>
        <family val="2"/>
        <scheme val="minor"/>
      </rPr>
      <t>- Engenharias IV (Qualis 2017-2020)</t>
    </r>
  </si>
  <si>
    <r>
      <t xml:space="preserve">Artigos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A4</t>
    </r>
    <r>
      <rPr>
        <sz val="11"/>
        <rFont val="Calibri"/>
        <family val="2"/>
        <scheme val="minor"/>
      </rPr>
      <t xml:space="preserve"> - Engenharias IV (Qualis 2017-2020)</t>
    </r>
  </si>
  <si>
    <r>
      <t xml:space="preserve">Artigos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B1</t>
    </r>
    <r>
      <rPr>
        <sz val="11"/>
        <rFont val="Calibri"/>
        <family val="2"/>
        <scheme val="minor"/>
      </rPr>
      <t xml:space="preserve"> - Engenharias IV (Qualis 2017-2020)</t>
    </r>
  </si>
  <si>
    <r>
      <t xml:space="preserve">Artigos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B2</t>
    </r>
    <r>
      <rPr>
        <sz val="11"/>
        <rFont val="Calibri"/>
        <family val="2"/>
        <scheme val="minor"/>
      </rPr>
      <t xml:space="preserve"> - Engenharias IV (Qualis 2017-2020)</t>
    </r>
  </si>
  <si>
    <r>
      <t xml:space="preserve">Artigos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B3 </t>
    </r>
    <r>
      <rPr>
        <sz val="11"/>
        <rFont val="Calibri"/>
        <family val="2"/>
        <scheme val="minor"/>
      </rPr>
      <t>- Engenharias IV (Qualis 2017-2020)</t>
    </r>
  </si>
  <si>
    <r>
      <t xml:space="preserve">Artigos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B4</t>
    </r>
    <r>
      <rPr>
        <sz val="11"/>
        <rFont val="Calibri"/>
        <family val="2"/>
        <scheme val="minor"/>
      </rPr>
      <t xml:space="preserve"> - Engenharias IV (Qualis 2017-2020)</t>
    </r>
  </si>
  <si>
    <r>
      <rPr>
        <b/>
        <sz val="11"/>
        <rFont val="Calibri"/>
        <family val="2"/>
        <scheme val="minor"/>
      </rPr>
      <t xml:space="preserve">OriDout: </t>
    </r>
    <r>
      <rPr>
        <sz val="11"/>
        <rFont val="Calibri"/>
        <family val="2"/>
        <scheme val="minor"/>
      </rPr>
      <t>orientação de doutorado concluída em programa de pós-graduação com conceito CAPES igual ou superior a 5</t>
    </r>
  </si>
  <si>
    <r>
      <t xml:space="preserve">OriMest: </t>
    </r>
    <r>
      <rPr>
        <sz val="11"/>
        <rFont val="Calibri"/>
        <family val="2"/>
        <scheme val="minor"/>
      </rPr>
      <t>orientação de mestrado concluída em programa de pós-graduação com conceito CAPES igual ou superior a 5</t>
    </r>
  </si>
  <si>
    <t>INT Total</t>
  </si>
  <si>
    <r>
      <rPr>
        <b/>
        <sz val="11"/>
        <rFont val="Calibri"/>
        <family val="2"/>
        <scheme val="minor"/>
      </rPr>
      <t xml:space="preserve">OrgInt: </t>
    </r>
    <r>
      <rPr>
        <sz val="11"/>
        <rFont val="Calibri"/>
        <family val="2"/>
        <scheme val="minor"/>
      </rPr>
      <t>atuação como chair ou vice-chair de congresso a nível internacional</t>
    </r>
  </si>
  <si>
    <r>
      <rPr>
        <b/>
        <sz val="11"/>
        <rFont val="Calibri"/>
        <family val="2"/>
        <scheme val="minor"/>
      </rPr>
      <t xml:space="preserve">OrgNac: </t>
    </r>
    <r>
      <rPr>
        <sz val="11"/>
        <rFont val="Calibri"/>
        <family val="2"/>
        <scheme val="minor"/>
      </rPr>
      <t>atuação como chair ou vice-chair de congresso a nível nacional</t>
    </r>
  </si>
  <si>
    <r>
      <rPr>
        <b/>
        <sz val="11"/>
        <rFont val="Calibri"/>
        <family val="2"/>
        <scheme val="minor"/>
      </rPr>
      <t xml:space="preserve">ComInt: </t>
    </r>
    <r>
      <rPr>
        <sz val="11"/>
        <rFont val="Calibri"/>
        <family val="2"/>
        <scheme val="minor"/>
      </rPr>
      <t>atuação como membro de comissão organizadora de congresso a nível internacional</t>
    </r>
  </si>
  <si>
    <r>
      <rPr>
        <b/>
        <sz val="11"/>
        <rFont val="Calibri"/>
        <family val="2"/>
        <scheme val="minor"/>
      </rPr>
      <t>ComNac:</t>
    </r>
    <r>
      <rPr>
        <sz val="11"/>
        <rFont val="Calibri"/>
        <family val="2"/>
        <scheme val="minor"/>
      </rPr>
      <t xml:space="preserve"> atuação como membro de comissão organizadora de congresso a nível nacional</t>
    </r>
  </si>
  <si>
    <t>ORG Total</t>
  </si>
  <si>
    <t>Indicador EDIT</t>
  </si>
  <si>
    <r>
      <t xml:space="preserve">Editor Periódico </t>
    </r>
    <r>
      <rPr>
        <b/>
        <sz val="11"/>
        <rFont val="Calibri"/>
        <family val="2"/>
        <scheme val="minor"/>
      </rPr>
      <t>Nacional</t>
    </r>
  </si>
  <si>
    <t>EDIT Total</t>
  </si>
  <si>
    <r>
      <t xml:space="preserve">Editor Periódico </t>
    </r>
    <r>
      <rPr>
        <b/>
        <sz val="11"/>
        <rFont val="Calibri"/>
        <family val="2"/>
        <scheme val="minor"/>
      </rPr>
      <t>Nacional - Edição Especial</t>
    </r>
  </si>
  <si>
    <t>Indicador FOR</t>
  </si>
  <si>
    <t>PQ-1A</t>
  </si>
  <si>
    <t>PQ-1B</t>
  </si>
  <si>
    <t>PQ-1C</t>
  </si>
  <si>
    <t>PQ-1D</t>
  </si>
  <si>
    <t>PQ-2</t>
  </si>
  <si>
    <t>DT-1A</t>
  </si>
  <si>
    <t>DT-2</t>
  </si>
  <si>
    <t>DT-1B</t>
  </si>
  <si>
    <t>DT-1C</t>
  </si>
  <si>
    <t>DT-1D</t>
  </si>
  <si>
    <t>FOR Total</t>
  </si>
  <si>
    <t>Indicador FOR-H</t>
  </si>
  <si>
    <t>FOR-H Total</t>
  </si>
  <si>
    <t>FOR-H</t>
  </si>
  <si>
    <t>Pontuação Total (Automático)</t>
  </si>
  <si>
    <t>O valor mínimo no indicador DPI para que o candidato seja classificado é: 0,9 para candidatos com até 5 anos de doutorado e 1,2 para candidatos com mais de 5 anos</t>
  </si>
  <si>
    <t>Nome do(a) candidato(a)</t>
  </si>
  <si>
    <t>CEESP</t>
  </si>
  <si>
    <t>GEDRE</t>
  </si>
  <si>
    <t>GEPOC</t>
  </si>
  <si>
    <t>ORI Total (máximo 10)</t>
  </si>
  <si>
    <t>Data de defesa de Tese (Doutorado) - DD/MM/AAAA</t>
  </si>
  <si>
    <r>
      <t xml:space="preserve">Editor Periódico Internacional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A1</t>
    </r>
  </si>
  <si>
    <r>
      <t xml:space="preserve">Editor Periódico Internacional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A2</t>
    </r>
  </si>
  <si>
    <r>
      <t xml:space="preserve">Editor Periódico Internacional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A3</t>
    </r>
  </si>
  <si>
    <r>
      <t xml:space="preserve">Editor Periódico Internacional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A4</t>
    </r>
  </si>
  <si>
    <r>
      <t xml:space="preserve">Editor Periódico Internacional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B1</t>
    </r>
  </si>
  <si>
    <r>
      <t xml:space="preserve">Editor Periódico Internacional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B2</t>
    </r>
  </si>
  <si>
    <r>
      <t xml:space="preserve">Editor Periódico Internacional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B3</t>
    </r>
  </si>
  <si>
    <r>
      <t xml:space="preserve">Editor Periódico Internacional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B4</t>
    </r>
  </si>
  <si>
    <r>
      <t xml:space="preserve">Editor Periódico Internacional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A1 - Edição Especial</t>
    </r>
  </si>
  <si>
    <r>
      <t xml:space="preserve">Editor Periódico Internacional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A2 - Edição Especial</t>
    </r>
  </si>
  <si>
    <r>
      <t xml:space="preserve">Editor Periódico Internacional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A3 - Edição Especial</t>
    </r>
  </si>
  <si>
    <r>
      <t xml:space="preserve">Editor Periódico Internacional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A4 - Edição Especial</t>
    </r>
  </si>
  <si>
    <r>
      <t xml:space="preserve">Editor Periódico Internacional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B1 - Edição Especial</t>
    </r>
  </si>
  <si>
    <r>
      <t xml:space="preserve">Editor Periódico Internacional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B2 - Edição Especial</t>
    </r>
  </si>
  <si>
    <r>
      <t xml:space="preserve">Editor Periódico Internacional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B3 - Edição Especial</t>
    </r>
  </si>
  <si>
    <r>
      <t xml:space="preserve">Editor Periódico Internacional </t>
    </r>
    <r>
      <rPr>
        <b/>
        <sz val="11"/>
        <rFont val="Calibri"/>
        <family val="2"/>
        <scheme val="minor"/>
      </rPr>
      <t>Qualis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B4 - Edição Especial</t>
    </r>
  </si>
  <si>
    <t>Indicador DPI (Produção de 2020 até 2024) - Eliminatório</t>
  </si>
  <si>
    <t>Indicador TEC (2020 até 2024)</t>
  </si>
  <si>
    <t>Indicador INT (2020 até 2024)</t>
  </si>
  <si>
    <t>Indicador ORI (2020 até 2024)</t>
  </si>
  <si>
    <t>Indicador ORG (2020 até 2024)</t>
  </si>
  <si>
    <t>Data de referência:</t>
  </si>
  <si>
    <t>Valor plataforma SCOPUS/Web Of Science</t>
  </si>
  <si>
    <t>FOR-H normalizado</t>
  </si>
  <si>
    <t>Tempo de titulação (anos):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</si>
</sst>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.5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0" fillId="2" borderId="0" xfId="0" applyNumberFormat="1" applyFill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4" borderId="3" xfId="0" applyFill="1" applyBorder="1" applyAlignment="1" applyProtection="1">
      <alignment horizontal="left" vertical="center"/>
      <protection locked="0"/>
    </xf>
    <xf numFmtId="14" fontId="0" fillId="4" borderId="1" xfId="0" applyNumberFormat="1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164" fontId="0" fillId="2" borderId="0" xfId="0" applyNumberFormat="1" applyFill="1"/>
    <xf numFmtId="0" fontId="10" fillId="2" borderId="0" xfId="0" applyFont="1" applyFill="1"/>
    <xf numFmtId="14" fontId="10" fillId="2" borderId="0" xfId="0" applyNumberFormat="1" applyFont="1" applyFill="1"/>
    <xf numFmtId="0" fontId="11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1" fontId="10" fillId="2" borderId="0" xfId="0" applyNumberFormat="1" applyFont="1" applyFill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copus.com/search/form.uri?display=basic&amp;zone=header&amp;origin=AuthorProfi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"/>
  <sheetViews>
    <sheetView tabSelected="1" zoomScale="115" zoomScaleNormal="115" workbookViewId="0">
      <selection activeCell="B35" sqref="B35"/>
    </sheetView>
  </sheetViews>
  <sheetFormatPr defaultColWidth="9.140625" defaultRowHeight="15" x14ac:dyDescent="0.25"/>
  <cols>
    <col min="1" max="1" width="51.85546875" style="2" customWidth="1"/>
    <col min="2" max="3" width="16.7109375" style="2" customWidth="1"/>
    <col min="4" max="4" width="16.5703125" style="2" customWidth="1"/>
    <col min="5" max="5" width="11.140625" style="2" bestFit="1" customWidth="1"/>
    <col min="6" max="6" width="19.7109375" style="2" customWidth="1"/>
    <col min="7" max="7" width="10.7109375" style="2" customWidth="1"/>
    <col min="8" max="12" width="9.140625" style="2"/>
    <col min="13" max="13" width="26.5703125" style="2" hidden="1" customWidth="1"/>
    <col min="14" max="16384" width="9.140625" style="2"/>
  </cols>
  <sheetData>
    <row r="1" spans="1:26" ht="23.25" customHeight="1" x14ac:dyDescent="0.25">
      <c r="A1" s="17" t="s">
        <v>7</v>
      </c>
      <c r="B1" s="17"/>
      <c r="C1" s="17"/>
      <c r="D1" s="17"/>
      <c r="F1" s="35" t="s">
        <v>95</v>
      </c>
      <c r="G1" s="36">
        <v>45527</v>
      </c>
      <c r="M1" s="4" t="s">
        <v>8</v>
      </c>
    </row>
    <row r="2" spans="1:26" ht="30" customHeight="1" x14ac:dyDescent="0.25">
      <c r="A2" s="6" t="s">
        <v>68</v>
      </c>
      <c r="B2" s="18"/>
      <c r="C2" s="19"/>
      <c r="D2" s="20"/>
      <c r="F2" s="35" t="s">
        <v>98</v>
      </c>
      <c r="G2" s="40">
        <f>IF((ROUNDDOWN(_xlfn.DAYS(G1,B3)/365,0))&gt;0,ROUNDDOWN(_xlfn.DAYS(G1,B3)/365,0),1)</f>
        <v>124</v>
      </c>
      <c r="M2" s="4" t="s">
        <v>9</v>
      </c>
      <c r="Y2" s="1" t="s">
        <v>0</v>
      </c>
      <c r="Z2" s="1" t="s">
        <v>1</v>
      </c>
    </row>
    <row r="3" spans="1:26" ht="30" customHeight="1" x14ac:dyDescent="0.25">
      <c r="A3" s="6" t="s">
        <v>73</v>
      </c>
      <c r="B3" s="21"/>
      <c r="C3" s="21"/>
      <c r="D3" s="21"/>
      <c r="G3" s="34"/>
      <c r="M3" s="4" t="s">
        <v>10</v>
      </c>
      <c r="Y3" s="1"/>
      <c r="Z3" s="1"/>
    </row>
    <row r="4" spans="1:26" ht="30" customHeight="1" x14ac:dyDescent="0.25">
      <c r="A4" s="6" t="s">
        <v>13</v>
      </c>
      <c r="B4" s="22"/>
      <c r="C4" s="22"/>
      <c r="D4" s="22"/>
      <c r="G4" s="12"/>
      <c r="M4" s="4" t="s">
        <v>11</v>
      </c>
      <c r="Y4" s="1"/>
      <c r="Z4" s="1"/>
    </row>
    <row r="5" spans="1:26" ht="30" customHeight="1" x14ac:dyDescent="0.25">
      <c r="A5" s="6" t="s">
        <v>14</v>
      </c>
      <c r="B5" s="22"/>
      <c r="C5" s="22"/>
      <c r="D5" s="22"/>
      <c r="G5" s="12"/>
      <c r="Y5" s="1"/>
      <c r="Z5" s="1"/>
    </row>
    <row r="6" spans="1:26" ht="30" customHeight="1" x14ac:dyDescent="0.25">
      <c r="A6" s="6" t="s">
        <v>12</v>
      </c>
      <c r="B6" s="29"/>
      <c r="C6" s="29"/>
      <c r="D6" s="29"/>
      <c r="Y6" s="1"/>
      <c r="Z6" s="1" t="s">
        <v>2</v>
      </c>
    </row>
    <row r="7" spans="1:26" ht="30" customHeight="1" x14ac:dyDescent="0.25">
      <c r="A7" s="6" t="s">
        <v>66</v>
      </c>
      <c r="B7" s="30" t="str">
        <f>IF(D21="ELIMINADO","Candidato(a) eliminado(a), não atingiu DPI mínimo",20*D20+10*D31+5*D37+D52+D62+D78+D69+D101)</f>
        <v>Candidato(a) eliminado(a), não atingiu DPI mínimo</v>
      </c>
      <c r="C7" s="30"/>
      <c r="D7" s="30"/>
      <c r="M7" s="2" t="s">
        <v>69</v>
      </c>
      <c r="Y7" s="1"/>
      <c r="Z7" s="1"/>
    </row>
    <row r="8" spans="1:26" x14ac:dyDescent="0.25">
      <c r="M8" s="2" t="s">
        <v>70</v>
      </c>
      <c r="Y8" s="1"/>
      <c r="Z8" s="1" t="s">
        <v>3</v>
      </c>
    </row>
    <row r="9" spans="1:26" ht="22.5" customHeight="1" x14ac:dyDescent="0.25">
      <c r="A9" s="14" t="s">
        <v>90</v>
      </c>
      <c r="B9" s="15"/>
      <c r="C9" s="15"/>
      <c r="D9" s="16"/>
      <c r="M9" s="2" t="s">
        <v>71</v>
      </c>
      <c r="X9" s="1"/>
      <c r="Y9" s="1" t="s">
        <v>4</v>
      </c>
    </row>
    <row r="10" spans="1:26" ht="21" customHeight="1" x14ac:dyDescent="0.25">
      <c r="A10" s="7" t="s">
        <v>5</v>
      </c>
      <c r="B10" s="7" t="s">
        <v>6</v>
      </c>
      <c r="C10" s="7" t="s">
        <v>15</v>
      </c>
      <c r="D10" s="7" t="s">
        <v>17</v>
      </c>
    </row>
    <row r="11" spans="1:26" x14ac:dyDescent="0.25">
      <c r="A11" s="5" t="s">
        <v>31</v>
      </c>
      <c r="B11" s="13"/>
      <c r="C11" s="3">
        <v>1</v>
      </c>
      <c r="D11" s="3">
        <f>B11*C11</f>
        <v>0</v>
      </c>
    </row>
    <row r="12" spans="1:26" x14ac:dyDescent="0.25">
      <c r="A12" s="5" t="s">
        <v>32</v>
      </c>
      <c r="B12" s="13"/>
      <c r="C12" s="3">
        <v>0.875</v>
      </c>
      <c r="D12" s="3">
        <f t="shared" ref="D12:D18" si="0">B12*C12</f>
        <v>0</v>
      </c>
    </row>
    <row r="13" spans="1:26" x14ac:dyDescent="0.25">
      <c r="A13" s="5" t="s">
        <v>33</v>
      </c>
      <c r="B13" s="13"/>
      <c r="C13" s="3">
        <v>0.75</v>
      </c>
      <c r="D13" s="3">
        <f t="shared" si="0"/>
        <v>0</v>
      </c>
    </row>
    <row r="14" spans="1:26" x14ac:dyDescent="0.25">
      <c r="A14" s="5" t="s">
        <v>34</v>
      </c>
      <c r="B14" s="13"/>
      <c r="C14" s="3">
        <v>0.6</v>
      </c>
      <c r="D14" s="3">
        <f t="shared" si="0"/>
        <v>0</v>
      </c>
    </row>
    <row r="15" spans="1:26" x14ac:dyDescent="0.25">
      <c r="A15" s="5" t="s">
        <v>35</v>
      </c>
      <c r="B15" s="13"/>
      <c r="C15" s="3">
        <v>0.3</v>
      </c>
      <c r="D15" s="3">
        <f t="shared" si="0"/>
        <v>0</v>
      </c>
    </row>
    <row r="16" spans="1:26" x14ac:dyDescent="0.25">
      <c r="A16" s="5" t="s">
        <v>36</v>
      </c>
      <c r="B16" s="13"/>
      <c r="C16" s="3">
        <v>0.2</v>
      </c>
      <c r="D16" s="3">
        <f t="shared" si="0"/>
        <v>0</v>
      </c>
    </row>
    <row r="17" spans="1:4" x14ac:dyDescent="0.25">
      <c r="A17" s="5" t="s">
        <v>37</v>
      </c>
      <c r="B17" s="13"/>
      <c r="C17" s="3">
        <v>0.1</v>
      </c>
      <c r="D17" s="3">
        <f t="shared" si="0"/>
        <v>0</v>
      </c>
    </row>
    <row r="18" spans="1:4" x14ac:dyDescent="0.25">
      <c r="A18" s="5" t="s">
        <v>38</v>
      </c>
      <c r="B18" s="13"/>
      <c r="C18" s="3">
        <v>0.05</v>
      </c>
      <c r="D18" s="3">
        <f t="shared" si="0"/>
        <v>0</v>
      </c>
    </row>
    <row r="19" spans="1:4" x14ac:dyDescent="0.25">
      <c r="A19" s="23" t="s">
        <v>20</v>
      </c>
      <c r="B19" s="24"/>
      <c r="C19" s="25"/>
      <c r="D19" s="3">
        <f>SUM(D11:D18)</f>
        <v>0</v>
      </c>
    </row>
    <row r="20" spans="1:4" x14ac:dyDescent="0.25">
      <c r="A20" s="23" t="s">
        <v>18</v>
      </c>
      <c r="B20" s="24"/>
      <c r="C20" s="25"/>
      <c r="D20" s="3">
        <f>IF(G2&gt;4,D19/4,D19/G2)</f>
        <v>0</v>
      </c>
    </row>
    <row r="21" spans="1:4" ht="21.75" customHeight="1" x14ac:dyDescent="0.25">
      <c r="A21" s="31" t="s">
        <v>67</v>
      </c>
      <c r="B21" s="32"/>
      <c r="C21" s="33"/>
      <c r="D21" s="3" t="str">
        <f>IF(G2&lt;=5,IF(D20&lt;0.9,"ELIMINADO","APTO"),IF(D20&lt;1.2,"ELIMINADO","APTO"))</f>
        <v>ELIMINADO</v>
      </c>
    </row>
    <row r="23" spans="1:4" ht="22.5" customHeight="1" x14ac:dyDescent="0.25">
      <c r="A23" s="14" t="s">
        <v>91</v>
      </c>
      <c r="B23" s="15"/>
      <c r="C23" s="15"/>
      <c r="D23" s="16"/>
    </row>
    <row r="24" spans="1:4" x14ac:dyDescent="0.25">
      <c r="A24" s="7" t="s">
        <v>5</v>
      </c>
      <c r="B24" s="7" t="s">
        <v>6</v>
      </c>
      <c r="C24" s="7" t="s">
        <v>15</v>
      </c>
      <c r="D24" s="7" t="s">
        <v>17</v>
      </c>
    </row>
    <row r="25" spans="1:4" x14ac:dyDescent="0.25">
      <c r="A25" s="5" t="s">
        <v>30</v>
      </c>
      <c r="B25" s="13"/>
      <c r="C25" s="3">
        <v>0.2</v>
      </c>
      <c r="D25" s="3">
        <f>IF(B25*C25&gt;1,1,B25*C25)</f>
        <v>0</v>
      </c>
    </row>
    <row r="26" spans="1:4" x14ac:dyDescent="0.25">
      <c r="A26" s="5" t="s">
        <v>29</v>
      </c>
      <c r="B26" s="13"/>
      <c r="C26" s="3">
        <v>1</v>
      </c>
      <c r="D26" s="3">
        <f t="shared" ref="D26:D28" si="1">B26*C26</f>
        <v>0</v>
      </c>
    </row>
    <row r="27" spans="1:4" x14ac:dyDescent="0.25">
      <c r="A27" s="5" t="s">
        <v>28</v>
      </c>
      <c r="B27" s="13"/>
      <c r="C27" s="3">
        <v>5</v>
      </c>
      <c r="D27" s="3">
        <f t="shared" si="1"/>
        <v>0</v>
      </c>
    </row>
    <row r="28" spans="1:4" ht="60" x14ac:dyDescent="0.25">
      <c r="A28" s="5" t="s">
        <v>27</v>
      </c>
      <c r="B28" s="13"/>
      <c r="C28" s="3">
        <v>1</v>
      </c>
      <c r="D28" s="3">
        <f t="shared" si="1"/>
        <v>0</v>
      </c>
    </row>
    <row r="29" spans="1:4" ht="30" x14ac:dyDescent="0.25">
      <c r="A29" s="5" t="s">
        <v>26</v>
      </c>
      <c r="B29" s="13"/>
      <c r="C29" s="3">
        <v>0.2</v>
      </c>
      <c r="D29" s="3">
        <f>IF(B29*C29&gt;1,1,B29*C29)</f>
        <v>0</v>
      </c>
    </row>
    <row r="30" spans="1:4" x14ac:dyDescent="0.25">
      <c r="A30" s="23" t="s">
        <v>16</v>
      </c>
      <c r="B30" s="24"/>
      <c r="C30" s="25"/>
      <c r="D30" s="3">
        <f>SUM(D25:D29)</f>
        <v>0</v>
      </c>
    </row>
    <row r="31" spans="1:4" x14ac:dyDescent="0.25">
      <c r="A31" s="23" t="s">
        <v>19</v>
      </c>
      <c r="B31" s="24"/>
      <c r="C31" s="25"/>
      <c r="D31" s="3">
        <f>IF(G2&gt;4,D30/4,D30/G2)</f>
        <v>0</v>
      </c>
    </row>
    <row r="32" spans="1:4" x14ac:dyDescent="0.25">
      <c r="A32" s="9"/>
      <c r="B32" s="9"/>
      <c r="C32" s="9"/>
      <c r="D32" s="10"/>
    </row>
    <row r="33" spans="1:25" ht="22.5" customHeight="1" x14ac:dyDescent="0.25">
      <c r="A33" s="14" t="s">
        <v>63</v>
      </c>
      <c r="B33" s="15"/>
      <c r="C33" s="15"/>
      <c r="D33" s="16"/>
      <c r="X33" s="1"/>
      <c r="Y33" s="1" t="s">
        <v>4</v>
      </c>
    </row>
    <row r="34" spans="1:25" ht="21" customHeight="1" x14ac:dyDescent="0.25">
      <c r="A34" s="7" t="s">
        <v>5</v>
      </c>
      <c r="B34" s="39" t="s">
        <v>96</v>
      </c>
      <c r="C34" s="37" t="s">
        <v>97</v>
      </c>
      <c r="D34" s="7" t="s">
        <v>17</v>
      </c>
    </row>
    <row r="35" spans="1:25" x14ac:dyDescent="0.25">
      <c r="A35" s="5" t="s">
        <v>65</v>
      </c>
      <c r="B35" s="13"/>
      <c r="C35" s="38">
        <f>B35/G2</f>
        <v>0</v>
      </c>
      <c r="D35" s="38">
        <f>C35</f>
        <v>0</v>
      </c>
    </row>
    <row r="36" spans="1:25" x14ac:dyDescent="0.25">
      <c r="A36" s="23" t="s">
        <v>16</v>
      </c>
      <c r="B36" s="24"/>
      <c r="C36" s="25"/>
      <c r="D36" s="38">
        <f>D35</f>
        <v>0</v>
      </c>
    </row>
    <row r="37" spans="1:25" x14ac:dyDescent="0.25">
      <c r="A37" s="23" t="s">
        <v>64</v>
      </c>
      <c r="B37" s="24"/>
      <c r="C37" s="25"/>
      <c r="D37" s="38">
        <f>D36</f>
        <v>0</v>
      </c>
    </row>
    <row r="39" spans="1:25" ht="22.5" customHeight="1" x14ac:dyDescent="0.25">
      <c r="A39" s="14" t="s">
        <v>51</v>
      </c>
      <c r="B39" s="15"/>
      <c r="C39" s="15"/>
      <c r="D39" s="16"/>
      <c r="X39" s="1"/>
      <c r="Y39" s="1" t="s">
        <v>4</v>
      </c>
    </row>
    <row r="40" spans="1:25" ht="21" customHeight="1" x14ac:dyDescent="0.25">
      <c r="A40" s="7" t="s">
        <v>5</v>
      </c>
      <c r="B40" s="7" t="s">
        <v>6</v>
      </c>
      <c r="C40" s="7" t="s">
        <v>15</v>
      </c>
      <c r="D40" s="7" t="s">
        <v>17</v>
      </c>
    </row>
    <row r="41" spans="1:25" x14ac:dyDescent="0.25">
      <c r="A41" s="5" t="s">
        <v>52</v>
      </c>
      <c r="B41" s="13"/>
      <c r="C41" s="3">
        <v>60</v>
      </c>
      <c r="D41" s="3">
        <f>B41*C41</f>
        <v>0</v>
      </c>
    </row>
    <row r="42" spans="1:25" x14ac:dyDescent="0.25">
      <c r="A42" s="5" t="s">
        <v>53</v>
      </c>
      <c r="B42" s="13"/>
      <c r="C42" s="3">
        <v>45</v>
      </c>
      <c r="D42" s="3">
        <f t="shared" ref="D42:D50" si="2">B42*C42</f>
        <v>0</v>
      </c>
    </row>
    <row r="43" spans="1:25" x14ac:dyDescent="0.25">
      <c r="A43" s="5" t="s">
        <v>54</v>
      </c>
      <c r="B43" s="13"/>
      <c r="C43" s="3">
        <v>36</v>
      </c>
      <c r="D43" s="3">
        <f t="shared" si="2"/>
        <v>0</v>
      </c>
    </row>
    <row r="44" spans="1:25" x14ac:dyDescent="0.25">
      <c r="A44" s="5" t="s">
        <v>55</v>
      </c>
      <c r="B44" s="13"/>
      <c r="C44" s="3">
        <v>30</v>
      </c>
      <c r="D44" s="3">
        <f t="shared" si="2"/>
        <v>0</v>
      </c>
    </row>
    <row r="45" spans="1:25" x14ac:dyDescent="0.25">
      <c r="A45" s="5" t="s">
        <v>56</v>
      </c>
      <c r="B45" s="13"/>
      <c r="C45" s="3">
        <v>24</v>
      </c>
      <c r="D45" s="3">
        <f t="shared" si="2"/>
        <v>0</v>
      </c>
    </row>
    <row r="46" spans="1:25" x14ac:dyDescent="0.25">
      <c r="A46" s="5" t="s">
        <v>57</v>
      </c>
      <c r="B46" s="13"/>
      <c r="C46" s="3">
        <v>45</v>
      </c>
      <c r="D46" s="3">
        <f t="shared" si="2"/>
        <v>0</v>
      </c>
    </row>
    <row r="47" spans="1:25" x14ac:dyDescent="0.25">
      <c r="A47" s="5" t="s">
        <v>59</v>
      </c>
      <c r="B47" s="13"/>
      <c r="C47" s="3">
        <v>36</v>
      </c>
      <c r="D47" s="3">
        <f t="shared" si="2"/>
        <v>0</v>
      </c>
    </row>
    <row r="48" spans="1:25" x14ac:dyDescent="0.25">
      <c r="A48" s="5" t="s">
        <v>60</v>
      </c>
      <c r="B48" s="13"/>
      <c r="C48" s="3">
        <v>30</v>
      </c>
      <c r="D48" s="3">
        <f t="shared" si="2"/>
        <v>0</v>
      </c>
    </row>
    <row r="49" spans="1:4" x14ac:dyDescent="0.25">
      <c r="A49" s="5" t="s">
        <v>61</v>
      </c>
      <c r="B49" s="13"/>
      <c r="C49" s="3">
        <v>24</v>
      </c>
      <c r="D49" s="3">
        <f t="shared" si="2"/>
        <v>0</v>
      </c>
    </row>
    <row r="50" spans="1:4" x14ac:dyDescent="0.25">
      <c r="A50" s="5" t="s">
        <v>58</v>
      </c>
      <c r="B50" s="13"/>
      <c r="C50" s="3">
        <v>15</v>
      </c>
      <c r="D50" s="3">
        <f t="shared" si="2"/>
        <v>0</v>
      </c>
    </row>
    <row r="51" spans="1:4" x14ac:dyDescent="0.25">
      <c r="A51" s="23" t="s">
        <v>16</v>
      </c>
      <c r="B51" s="24"/>
      <c r="C51" s="25"/>
      <c r="D51" s="3">
        <f>SUM(D41:D50)</f>
        <v>0</v>
      </c>
    </row>
    <row r="52" spans="1:4" x14ac:dyDescent="0.25">
      <c r="A52" s="23" t="s">
        <v>62</v>
      </c>
      <c r="B52" s="24"/>
      <c r="C52" s="25"/>
      <c r="D52" s="3">
        <f>D51</f>
        <v>0</v>
      </c>
    </row>
    <row r="53" spans="1:4" x14ac:dyDescent="0.25">
      <c r="A53" s="9"/>
      <c r="B53" s="9"/>
      <c r="C53" s="9"/>
      <c r="D53" s="10"/>
    </row>
    <row r="54" spans="1:4" ht="22.5" customHeight="1" x14ac:dyDescent="0.25">
      <c r="A54" s="26" t="s">
        <v>92</v>
      </c>
      <c r="B54" s="27"/>
      <c r="C54" s="27"/>
      <c r="D54" s="28"/>
    </row>
    <row r="55" spans="1:4" x14ac:dyDescent="0.25">
      <c r="A55" s="7" t="s">
        <v>5</v>
      </c>
      <c r="B55" s="7" t="s">
        <v>6</v>
      </c>
      <c r="C55" s="7" t="s">
        <v>15</v>
      </c>
      <c r="D55" s="7" t="s">
        <v>17</v>
      </c>
    </row>
    <row r="56" spans="1:4" ht="45" x14ac:dyDescent="0.25">
      <c r="A56" s="5" t="s">
        <v>21</v>
      </c>
      <c r="B56" s="13"/>
      <c r="C56" s="3">
        <v>0.3</v>
      </c>
      <c r="D56" s="3">
        <f>IF(B56*C56&gt;3,3,B56*C56)</f>
        <v>0</v>
      </c>
    </row>
    <row r="57" spans="1:4" ht="45" x14ac:dyDescent="0.25">
      <c r="A57" s="5" t="s">
        <v>22</v>
      </c>
      <c r="B57" s="13"/>
      <c r="C57" s="3">
        <v>0.5</v>
      </c>
      <c r="D57" s="3">
        <f t="shared" ref="D57:D60" si="3">B57*C57</f>
        <v>0</v>
      </c>
    </row>
    <row r="58" spans="1:4" ht="30" x14ac:dyDescent="0.25">
      <c r="A58" s="5" t="s">
        <v>23</v>
      </c>
      <c r="B58" s="13"/>
      <c r="C58" s="3">
        <v>2</v>
      </c>
      <c r="D58" s="3">
        <f t="shared" si="3"/>
        <v>0</v>
      </c>
    </row>
    <row r="59" spans="1:4" ht="30" x14ac:dyDescent="0.25">
      <c r="A59" s="5" t="s">
        <v>24</v>
      </c>
      <c r="B59" s="13"/>
      <c r="C59" s="3">
        <v>1</v>
      </c>
      <c r="D59" s="3">
        <f t="shared" si="3"/>
        <v>0</v>
      </c>
    </row>
    <row r="60" spans="1:4" ht="30" x14ac:dyDescent="0.25">
      <c r="A60" s="5" t="s">
        <v>25</v>
      </c>
      <c r="B60" s="13"/>
      <c r="C60" s="3">
        <v>1</v>
      </c>
      <c r="D60" s="3">
        <f t="shared" si="3"/>
        <v>0</v>
      </c>
    </row>
    <row r="61" spans="1:4" x14ac:dyDescent="0.25">
      <c r="A61" s="23" t="s">
        <v>16</v>
      </c>
      <c r="B61" s="24"/>
      <c r="C61" s="25"/>
      <c r="D61" s="3">
        <f>SUM(D56:D60)</f>
        <v>0</v>
      </c>
    </row>
    <row r="62" spans="1:4" x14ac:dyDescent="0.25">
      <c r="A62" s="23" t="s">
        <v>41</v>
      </c>
      <c r="B62" s="24"/>
      <c r="C62" s="25"/>
      <c r="D62" s="3">
        <f>D61</f>
        <v>0</v>
      </c>
    </row>
    <row r="64" spans="1:4" ht="22.5" customHeight="1" x14ac:dyDescent="0.25">
      <c r="A64" s="14" t="s">
        <v>93</v>
      </c>
      <c r="B64" s="15"/>
      <c r="C64" s="15"/>
      <c r="D64" s="16"/>
    </row>
    <row r="65" spans="1:25" x14ac:dyDescent="0.25">
      <c r="A65" s="7" t="s">
        <v>5</v>
      </c>
      <c r="B65" s="7" t="s">
        <v>6</v>
      </c>
      <c r="C65" s="7" t="s">
        <v>15</v>
      </c>
      <c r="D65" s="7" t="s">
        <v>17</v>
      </c>
    </row>
    <row r="66" spans="1:25" ht="45" x14ac:dyDescent="0.25">
      <c r="A66" s="5" t="s">
        <v>39</v>
      </c>
      <c r="B66" s="13"/>
      <c r="C66" s="3">
        <v>4</v>
      </c>
      <c r="D66" s="3">
        <f>B66*C66</f>
        <v>0</v>
      </c>
    </row>
    <row r="67" spans="1:25" ht="45" x14ac:dyDescent="0.25">
      <c r="A67" s="8" t="s">
        <v>40</v>
      </c>
      <c r="B67" s="13"/>
      <c r="C67" s="3">
        <v>2</v>
      </c>
      <c r="D67" s="3">
        <f t="shared" ref="D67" si="4">B67*C67</f>
        <v>0</v>
      </c>
    </row>
    <row r="68" spans="1:25" x14ac:dyDescent="0.25">
      <c r="A68" s="23" t="s">
        <v>16</v>
      </c>
      <c r="B68" s="24"/>
      <c r="C68" s="25"/>
      <c r="D68" s="3">
        <f>SUM(D66:D67)</f>
        <v>0</v>
      </c>
    </row>
    <row r="69" spans="1:25" x14ac:dyDescent="0.25">
      <c r="A69" s="23" t="s">
        <v>72</v>
      </c>
      <c r="B69" s="24"/>
      <c r="C69" s="25"/>
      <c r="D69" s="3">
        <f>IF(D68&gt;10,10,D68)</f>
        <v>0</v>
      </c>
    </row>
    <row r="71" spans="1:25" ht="22.5" customHeight="1" x14ac:dyDescent="0.25">
      <c r="A71" s="14" t="s">
        <v>94</v>
      </c>
      <c r="B71" s="15"/>
      <c r="C71" s="15"/>
      <c r="D71" s="16"/>
    </row>
    <row r="72" spans="1:25" x14ac:dyDescent="0.25">
      <c r="A72" s="7" t="s">
        <v>5</v>
      </c>
      <c r="B72" s="7" t="s">
        <v>6</v>
      </c>
      <c r="C72" s="7" t="s">
        <v>15</v>
      </c>
      <c r="D72" s="7" t="s">
        <v>17</v>
      </c>
    </row>
    <row r="73" spans="1:25" ht="30" x14ac:dyDescent="0.25">
      <c r="A73" s="5" t="s">
        <v>42</v>
      </c>
      <c r="B73" s="13"/>
      <c r="C73" s="3">
        <v>4</v>
      </c>
      <c r="D73" s="3">
        <f t="shared" ref="D73:D76" si="5">B73*C73</f>
        <v>0</v>
      </c>
    </row>
    <row r="74" spans="1:25" ht="30" x14ac:dyDescent="0.25">
      <c r="A74" s="5" t="s">
        <v>43</v>
      </c>
      <c r="B74" s="13"/>
      <c r="C74" s="3">
        <v>3</v>
      </c>
      <c r="D74" s="3">
        <f t="shared" si="5"/>
        <v>0</v>
      </c>
    </row>
    <row r="75" spans="1:25" ht="30" x14ac:dyDescent="0.25">
      <c r="A75" s="5" t="s">
        <v>44</v>
      </c>
      <c r="B75" s="13"/>
      <c r="C75" s="3">
        <v>2</v>
      </c>
      <c r="D75" s="3">
        <f t="shared" si="5"/>
        <v>0</v>
      </c>
    </row>
    <row r="76" spans="1:25" ht="30" x14ac:dyDescent="0.25">
      <c r="A76" s="5" t="s">
        <v>45</v>
      </c>
      <c r="B76" s="13"/>
      <c r="C76" s="3">
        <v>1</v>
      </c>
      <c r="D76" s="3">
        <f t="shared" si="5"/>
        <v>0</v>
      </c>
    </row>
    <row r="77" spans="1:25" x14ac:dyDescent="0.25">
      <c r="A77" s="23" t="s">
        <v>16</v>
      </c>
      <c r="B77" s="24"/>
      <c r="C77" s="25"/>
      <c r="D77" s="3">
        <f>SUM(D73:D76)</f>
        <v>0</v>
      </c>
    </row>
    <row r="78" spans="1:25" x14ac:dyDescent="0.25">
      <c r="A78" s="23" t="s">
        <v>46</v>
      </c>
      <c r="B78" s="24"/>
      <c r="C78" s="25"/>
      <c r="D78" s="3">
        <f>D77</f>
        <v>0</v>
      </c>
    </row>
    <row r="80" spans="1:25" ht="22.5" customHeight="1" x14ac:dyDescent="0.25">
      <c r="A80" s="14" t="s">
        <v>47</v>
      </c>
      <c r="B80" s="15"/>
      <c r="C80" s="15"/>
      <c r="D80" s="16"/>
      <c r="X80" s="1"/>
      <c r="Y80" s="1" t="s">
        <v>4</v>
      </c>
    </row>
    <row r="81" spans="1:4" ht="21" customHeight="1" x14ac:dyDescent="0.25">
      <c r="A81" s="7" t="s">
        <v>5</v>
      </c>
      <c r="B81" s="7" t="s">
        <v>6</v>
      </c>
      <c r="C81" s="7" t="s">
        <v>15</v>
      </c>
      <c r="D81" s="7" t="s">
        <v>17</v>
      </c>
    </row>
    <row r="82" spans="1:4" x14ac:dyDescent="0.25">
      <c r="A82" s="5" t="s">
        <v>74</v>
      </c>
      <c r="B82" s="13"/>
      <c r="C82" s="11">
        <v>20</v>
      </c>
      <c r="D82" s="3">
        <f>B82*C82</f>
        <v>0</v>
      </c>
    </row>
    <row r="83" spans="1:4" x14ac:dyDescent="0.25">
      <c r="A83" s="5" t="s">
        <v>75</v>
      </c>
      <c r="B83" s="13"/>
      <c r="C83" s="11">
        <v>17.5</v>
      </c>
      <c r="D83" s="3">
        <f t="shared" ref="D83:D99" si="6">B83*C83</f>
        <v>0</v>
      </c>
    </row>
    <row r="84" spans="1:4" x14ac:dyDescent="0.25">
      <c r="A84" s="5" t="s">
        <v>76</v>
      </c>
      <c r="B84" s="13"/>
      <c r="C84" s="11">
        <v>15</v>
      </c>
      <c r="D84" s="3">
        <f t="shared" si="6"/>
        <v>0</v>
      </c>
    </row>
    <row r="85" spans="1:4" x14ac:dyDescent="0.25">
      <c r="A85" s="5" t="s">
        <v>77</v>
      </c>
      <c r="B85" s="13"/>
      <c r="C85" s="11">
        <v>12.5</v>
      </c>
      <c r="D85" s="3">
        <f t="shared" si="6"/>
        <v>0</v>
      </c>
    </row>
    <row r="86" spans="1:4" x14ac:dyDescent="0.25">
      <c r="A86" s="5" t="s">
        <v>78</v>
      </c>
      <c r="B86" s="13"/>
      <c r="C86" s="11">
        <v>10</v>
      </c>
      <c r="D86" s="3">
        <f t="shared" si="6"/>
        <v>0</v>
      </c>
    </row>
    <row r="87" spans="1:4" x14ac:dyDescent="0.25">
      <c r="A87" s="5" t="s">
        <v>79</v>
      </c>
      <c r="B87" s="13"/>
      <c r="C87" s="11">
        <v>7.5</v>
      </c>
      <c r="D87" s="3">
        <f t="shared" si="6"/>
        <v>0</v>
      </c>
    </row>
    <row r="88" spans="1:4" x14ac:dyDescent="0.25">
      <c r="A88" s="5" t="s">
        <v>80</v>
      </c>
      <c r="B88" s="13"/>
      <c r="C88" s="11">
        <v>5</v>
      </c>
      <c r="D88" s="3">
        <f t="shared" si="6"/>
        <v>0</v>
      </c>
    </row>
    <row r="89" spans="1:4" x14ac:dyDescent="0.25">
      <c r="A89" s="5" t="s">
        <v>81</v>
      </c>
      <c r="B89" s="13"/>
      <c r="C89" s="11">
        <v>2.5</v>
      </c>
      <c r="D89" s="3">
        <f t="shared" si="6"/>
        <v>0</v>
      </c>
    </row>
    <row r="90" spans="1:4" x14ac:dyDescent="0.25">
      <c r="A90" s="5" t="s">
        <v>48</v>
      </c>
      <c r="B90" s="13"/>
      <c r="C90" s="11">
        <v>10</v>
      </c>
      <c r="D90" s="3">
        <f t="shared" si="6"/>
        <v>0</v>
      </c>
    </row>
    <row r="91" spans="1:4" x14ac:dyDescent="0.25">
      <c r="A91" s="5" t="s">
        <v>82</v>
      </c>
      <c r="B91" s="13"/>
      <c r="C91" s="11">
        <f>C82/2</f>
        <v>10</v>
      </c>
      <c r="D91" s="3">
        <f t="shared" si="6"/>
        <v>0</v>
      </c>
    </row>
    <row r="92" spans="1:4" x14ac:dyDescent="0.25">
      <c r="A92" s="5" t="s">
        <v>83</v>
      </c>
      <c r="B92" s="13"/>
      <c r="C92" s="11">
        <f t="shared" ref="C92:C99" si="7">C83/2</f>
        <v>8.75</v>
      </c>
      <c r="D92" s="3">
        <f t="shared" si="6"/>
        <v>0</v>
      </c>
    </row>
    <row r="93" spans="1:4" x14ac:dyDescent="0.25">
      <c r="A93" s="5" t="s">
        <v>84</v>
      </c>
      <c r="B93" s="13"/>
      <c r="C93" s="11">
        <f t="shared" si="7"/>
        <v>7.5</v>
      </c>
      <c r="D93" s="3">
        <f t="shared" si="6"/>
        <v>0</v>
      </c>
    </row>
    <row r="94" spans="1:4" x14ac:dyDescent="0.25">
      <c r="A94" s="5" t="s">
        <v>85</v>
      </c>
      <c r="B94" s="13"/>
      <c r="C94" s="11">
        <f t="shared" si="7"/>
        <v>6.25</v>
      </c>
      <c r="D94" s="3">
        <f t="shared" si="6"/>
        <v>0</v>
      </c>
    </row>
    <row r="95" spans="1:4" x14ac:dyDescent="0.25">
      <c r="A95" s="5" t="s">
        <v>86</v>
      </c>
      <c r="B95" s="13"/>
      <c r="C95" s="11">
        <f t="shared" si="7"/>
        <v>5</v>
      </c>
      <c r="D95" s="3">
        <f t="shared" si="6"/>
        <v>0</v>
      </c>
    </row>
    <row r="96" spans="1:4" x14ac:dyDescent="0.25">
      <c r="A96" s="5" t="s">
        <v>87</v>
      </c>
      <c r="B96" s="13"/>
      <c r="C96" s="11">
        <f t="shared" si="7"/>
        <v>3.75</v>
      </c>
      <c r="D96" s="3">
        <f t="shared" si="6"/>
        <v>0</v>
      </c>
    </row>
    <row r="97" spans="1:4" x14ac:dyDescent="0.25">
      <c r="A97" s="5" t="s">
        <v>88</v>
      </c>
      <c r="B97" s="13"/>
      <c r="C97" s="11">
        <f t="shared" si="7"/>
        <v>2.5</v>
      </c>
      <c r="D97" s="3">
        <f t="shared" si="6"/>
        <v>0</v>
      </c>
    </row>
    <row r="98" spans="1:4" x14ac:dyDescent="0.25">
      <c r="A98" s="5" t="s">
        <v>89</v>
      </c>
      <c r="B98" s="13"/>
      <c r="C98" s="11">
        <f t="shared" si="7"/>
        <v>1.25</v>
      </c>
      <c r="D98" s="3">
        <f t="shared" si="6"/>
        <v>0</v>
      </c>
    </row>
    <row r="99" spans="1:4" x14ac:dyDescent="0.25">
      <c r="A99" s="5" t="s">
        <v>50</v>
      </c>
      <c r="B99" s="13"/>
      <c r="C99" s="11">
        <f t="shared" si="7"/>
        <v>5</v>
      </c>
      <c r="D99" s="3">
        <f t="shared" si="6"/>
        <v>0</v>
      </c>
    </row>
    <row r="100" spans="1:4" x14ac:dyDescent="0.25">
      <c r="A100" s="23" t="s">
        <v>16</v>
      </c>
      <c r="B100" s="24"/>
      <c r="C100" s="25"/>
      <c r="D100" s="3">
        <f>SUM(D82:D99)</f>
        <v>0</v>
      </c>
    </row>
    <row r="101" spans="1:4" x14ac:dyDescent="0.25">
      <c r="A101" s="23" t="s">
        <v>49</v>
      </c>
      <c r="B101" s="24"/>
      <c r="C101" s="25"/>
      <c r="D101" s="3">
        <f>D100</f>
        <v>0</v>
      </c>
    </row>
  </sheetData>
  <sheetProtection algorithmName="SHA-512" hashValue="JANl8Rbl2WyC9AVkWAHvQIeXuLe9kaulv7L1WvO/awbSpEk2J1F3a3a6awVPnNKC6OQp7leDaQtFcHiZTtOJYw==" saltValue="m19puLlC66xcrK985G/MMA==" spinCount="100000" sheet="1" selectLockedCells="1"/>
  <mergeCells count="32">
    <mergeCell ref="A100:C100"/>
    <mergeCell ref="A101:C101"/>
    <mergeCell ref="A80:D80"/>
    <mergeCell ref="A71:D71"/>
    <mergeCell ref="A64:D64"/>
    <mergeCell ref="A54:D54"/>
    <mergeCell ref="B5:D5"/>
    <mergeCell ref="B6:D6"/>
    <mergeCell ref="B7:D7"/>
    <mergeCell ref="A30:C30"/>
    <mergeCell ref="A31:C31"/>
    <mergeCell ref="A36:C36"/>
    <mergeCell ref="A33:D33"/>
    <mergeCell ref="A23:D23"/>
    <mergeCell ref="A9:D9"/>
    <mergeCell ref="A19:C19"/>
    <mergeCell ref="A20:C20"/>
    <mergeCell ref="A21:C21"/>
    <mergeCell ref="A37:C37"/>
    <mergeCell ref="A51:C51"/>
    <mergeCell ref="A52:C52"/>
    <mergeCell ref="A61:C61"/>
    <mergeCell ref="A68:C68"/>
    <mergeCell ref="A69:C69"/>
    <mergeCell ref="A77:C77"/>
    <mergeCell ref="A78:C78"/>
    <mergeCell ref="A62:C62"/>
    <mergeCell ref="A39:D39"/>
    <mergeCell ref="A1:D1"/>
    <mergeCell ref="B2:D2"/>
    <mergeCell ref="B3:D3"/>
    <mergeCell ref="B4:D4"/>
  </mergeCells>
  <dataValidations count="2">
    <dataValidation type="list" allowBlank="1" showInputMessage="1" showErrorMessage="1" sqref="B5" xr:uid="{00000000-0002-0000-0000-000000000000}">
      <formula1>$M$1:$M$4</formula1>
    </dataValidation>
    <dataValidation type="list" allowBlank="1" showInputMessage="1" showErrorMessage="1" sqref="B4:D4" xr:uid="{00000000-0002-0000-0000-000001000000}">
      <formula1>GRUPOS</formula1>
    </dataValidation>
  </dataValidations>
  <hyperlinks>
    <hyperlink ref="B34" r:id="rId1" location="author" xr:uid="{3BDD6315-526B-40C9-8D76-7763A599C441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Chamada N. 02 2024 PPGEE UFSM</vt:lpstr>
      <vt:lpstr>GRUPOS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User</cp:lastModifiedBy>
  <dcterms:created xsi:type="dcterms:W3CDTF">2017-07-06T01:54:53Z</dcterms:created>
  <dcterms:modified xsi:type="dcterms:W3CDTF">2024-08-15T18:09:52Z</dcterms:modified>
</cp:coreProperties>
</file>