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LIDADO" sheetId="1" r:id="rId4"/>
    <sheet state="visible" name="Alejandro" sheetId="2" r:id="rId5"/>
    <sheet state="visible" name="Alexandre" sheetId="3" r:id="rId6"/>
    <sheet state="visible" name="Ana_Beatris" sheetId="4" r:id="rId7"/>
    <sheet state="visible" name="Edson" sheetId="5" r:id="rId8"/>
    <sheet state="visible" name="Eduardo" sheetId="6" r:id="rId9"/>
    <sheet state="visible" name="Elvis" sheetId="7" r:id="rId10"/>
    <sheet state="visible" name="Giuliano" sheetId="8" r:id="rId11"/>
    <sheet state="visible" name="Flávio" sheetId="9" r:id="rId12"/>
    <sheet state="visible" name="Hugo" sheetId="10" r:id="rId13"/>
    <sheet state="visible" name="Josicler" sheetId="11" r:id="rId14"/>
    <sheet state="visible" name="Júlio" sheetId="12" r:id="rId15"/>
    <sheet state="visible" name="Karla" sheetId="13" r:id="rId16"/>
    <sheet state="visible" name="Luiz_Alberto" sheetId="14" r:id="rId17"/>
    <sheet state="visible" name="Luiz_Fernando" sheetId="15" r:id="rId18"/>
    <sheet state="visible" name="Marcelo" sheetId="16" r:id="rId19"/>
    <sheet state="visible" name="Marilise" sheetId="17" r:id="rId20"/>
    <sheet state="visible" name="Natália" sheetId="18" r:id="rId21"/>
    <sheet state="visible" name="Robinson" sheetId="19" r:id="rId22"/>
    <sheet state="visible" name="Siomara" sheetId="20" r:id="rId23"/>
    <sheet state="visible" name="Viviane" sheetId="21" r:id="rId24"/>
    <sheet state="visible" name="William" sheetId="22" r:id="rId25"/>
    <sheet state="visible" name="Bolsistas" sheetId="23" r:id="rId26"/>
    <sheet state="visible" name="Diárias" sheetId="24" r:id="rId27"/>
    <sheet state="visible" name="modelo_coord" sheetId="25" r:id="rId28"/>
  </sheets>
  <definedNames/>
  <calcPr/>
  <extLst>
    <ext uri="GoogleSheetsCustomDataVersion1">
      <go:sheetsCustomData xmlns:go="http://customooxmlschemas.google.com/" r:id="rId29" roundtripDataSignature="AMtx7mggdJEbpl5kx9Gmi0A8/9WszFOrDA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G26">
      <text>
        <t xml:space="preserve">Vai/deve sobrar 1.000. Ver ficha de inscrição.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17">
      <text>
        <t xml:space="preserve">======
ID#AAAAQlzzv10
Gabinete de Projetos do Centro de Tecnologia    (2021-10-04 12:54:11)
Esse é o valor certo que a Prof. solcitou na ficha de inscrição: 4.800,00 em bolsas.</t>
      </text>
    </comment>
    <comment authorId="0" ref="D10">
      <text>
        <t xml:space="preserve">======
ID#AAAAPEVsSCA
Gabinete de Projetos do Centro de Tecnologia    (2021-09-08 13:38:16)
Vai sobrar 1.000. A Prof. solicitou apenas 1.200,00. Eu lancei a mais.</t>
      </text>
    </comment>
  </commentList>
  <extLst>
    <ext uri="GoogleSheetsCustomDataVersion1">
      <go:sheetsCustomData xmlns:go="http://customooxmlschemas.google.com/" r:id="rId1" roundtripDataSignature="AMtx7mgrUhirqHQZHjf6lVn93ECDDaNfQQ=="/>
    </ext>
  </extLst>
</comments>
</file>

<file path=xl/sharedStrings.xml><?xml version="1.0" encoding="utf-8"?>
<sst xmlns="http://schemas.openxmlformats.org/spreadsheetml/2006/main" count="1940" uniqueCount="387">
  <si>
    <t>CENTRO DE TECNOLOGIA</t>
  </si>
  <si>
    <t>PLANILHA DE CONTROLE ORÇAMENTÁRIO FIEX 2021</t>
  </si>
  <si>
    <t>Identificação</t>
  </si>
  <si>
    <t>Rubricas</t>
  </si>
  <si>
    <t>Total</t>
  </si>
  <si>
    <t>Auxílio Financeiro a Estudantes</t>
  </si>
  <si>
    <t>Material de Consumo</t>
  </si>
  <si>
    <t>Diárias - Pessoal Civil</t>
  </si>
  <si>
    <t>Passagens e Despesas com Locomoção</t>
  </si>
  <si>
    <t>Outros Serviços de Terceiros - PF</t>
  </si>
  <si>
    <t>Outros Serviços de Terceiros - PJ</t>
  </si>
  <si>
    <t>Obrig. Tribut. e Contrib-Op.Intra-Orçamentárias</t>
  </si>
  <si>
    <t>Retorno</t>
  </si>
  <si>
    <t>Solicitante</t>
  </si>
  <si>
    <t>Tipo</t>
  </si>
  <si>
    <t>Nº Projeto</t>
  </si>
  <si>
    <t>Entrada1</t>
  </si>
  <si>
    <t>Saída1</t>
  </si>
  <si>
    <t>Entrada2</t>
  </si>
  <si>
    <t>Saída2</t>
  </si>
  <si>
    <t>Entrada3</t>
  </si>
  <si>
    <t>Saída3</t>
  </si>
  <si>
    <t>Entrada4</t>
  </si>
  <si>
    <t>Saída4</t>
  </si>
  <si>
    <t>Entrada5</t>
  </si>
  <si>
    <t>Saída5</t>
  </si>
  <si>
    <t>Entrada6</t>
  </si>
  <si>
    <t>Saída6</t>
  </si>
  <si>
    <t>Entrada7</t>
  </si>
  <si>
    <t>Saída7</t>
  </si>
  <si>
    <t>Saldo</t>
  </si>
  <si>
    <t>mês</t>
  </si>
  <si>
    <t>ALEJANDRO RUIZ PADILLO</t>
  </si>
  <si>
    <t>Projeto</t>
  </si>
  <si>
    <t>ALEXANDRE SWAROWSKY</t>
  </si>
  <si>
    <t>ANA BEATRIS SOUZA DE DEUS BRUSA</t>
  </si>
  <si>
    <t>EDSON LUIZ BORTOLUZZI DA SILVA</t>
  </si>
  <si>
    <t>Programa</t>
  </si>
  <si>
    <t>EDUARDO ESCOBAR BÜRGER</t>
  </si>
  <si>
    <t>ELVIS CARISSIMI</t>
  </si>
  <si>
    <t>GIULIANO DEMARCO</t>
  </si>
  <si>
    <t>2ª Cham</t>
  </si>
  <si>
    <t>FLÁVIO DIAS MAYER</t>
  </si>
  <si>
    <t>HUGO GOMES BLOIS FILHO</t>
  </si>
  <si>
    <t>JOSICLER ORBEM ALBERTON</t>
  </si>
  <si>
    <t>JULIO CEZAR MAIRESSE SILUK</t>
  </si>
  <si>
    <t>KARLA NUNES DE BARROS COELHO</t>
  </si>
  <si>
    <t>LUIZ ALBERTO MACHADO</t>
  </si>
  <si>
    <t>LUIZ FERNANDO DE FREITAS GUTIERRES</t>
  </si>
  <si>
    <t>MARCELO SERRANO ZANETTI</t>
  </si>
  <si>
    <t>MARILISE MENDONCA KRUGEL</t>
  </si>
  <si>
    <t>NATÁLIA DE FREITAS DAUDT</t>
  </si>
  <si>
    <t>ROBINSON FIGUEIREDO DE CAMARGO</t>
  </si>
  <si>
    <t>SIOMARA RIBEIRO MULLER</t>
  </si>
  <si>
    <t>VIVIANE SUZEY GOMES DE MELO</t>
  </si>
  <si>
    <t>WILLIAM D'ANDREA FONSECA</t>
  </si>
  <si>
    <t>TOTAL</t>
  </si>
  <si>
    <t>Valores liberados em 17/06/21</t>
  </si>
  <si>
    <t>Valores liberados em 12/08/21</t>
  </si>
  <si>
    <t>IDR FIEX CT 2021</t>
  </si>
  <si>
    <t>VALOR LIBERADO P/ GAP</t>
  </si>
  <si>
    <t>VALOR NÃO USADO PELOS COORD</t>
  </si>
  <si>
    <t>(Puxado pela PROPLAN)</t>
  </si>
  <si>
    <t>SALDO DA EDIÇÃO 2021 (1-2+3)</t>
  </si>
  <si>
    <t xml:space="preserve">SALDO FIPE + FIEX </t>
  </si>
  <si>
    <t>Título do Projeto</t>
  </si>
  <si>
    <t>051031 Planejamento colaborativo da Mobilidade Urbana</t>
  </si>
  <si>
    <t>Coordenador</t>
  </si>
  <si>
    <t>Edital</t>
  </si>
  <si>
    <t>FIEX 2021</t>
  </si>
  <si>
    <t>Data</t>
  </si>
  <si>
    <t>Rubrica</t>
  </si>
  <si>
    <t>3.3.9.0.18.00 
Auxílio Financeiro a Estudantes</t>
  </si>
  <si>
    <t>3.3.9.0.30.00 
Material de Consumo</t>
  </si>
  <si>
    <t>3.3.9.0.14.00 
Diárias - Pessoal Civil</t>
  </si>
  <si>
    <t>3.3.9.0.33.00 
Passagens e Despesas com Locomoção</t>
  </si>
  <si>
    <t>3.3.9.0.36.00 
Outros Serviços de Terceiros - Pessoa Física</t>
  </si>
  <si>
    <t>3.3.9.0.39.00 
Outros Serviços de Terceiros - Pessoa Jurídica</t>
  </si>
  <si>
    <t>3.3.9.0.47.00 
Obrig. Tribut. e Contrib-Op.Intra-Orçamentárias</t>
  </si>
  <si>
    <t>4.4.9.0.52.00 
Equipamentos e Material Permanente</t>
  </si>
  <si>
    <t>Solicitado</t>
  </si>
  <si>
    <t>Executado</t>
  </si>
  <si>
    <t>SALDO</t>
  </si>
  <si>
    <t>ESPECIFICAÇÃO DAS RUBRICAS</t>
  </si>
  <si>
    <t>Eduardo Rodrigues Gonçalves 201720077</t>
  </si>
  <si>
    <t>Jéssica Jasmine Muller Carvalho 201720812</t>
  </si>
  <si>
    <t>Elmo Santos da Silva Neto - 2ACT</t>
  </si>
  <si>
    <t>Código</t>
  </si>
  <si>
    <t>3.3.9.0.18</t>
  </si>
  <si>
    <t>2 Bolsas de Extensão R$ 400,00 pelo período de 8 meses</t>
  </si>
  <si>
    <t>Bolsas Pagas</t>
  </si>
  <si>
    <t xml:space="preserve">R$ 600,00 - bolsas eventuais reclassificado de 33.90.30 </t>
  </si>
  <si>
    <t>Bolsa eventual Elmo Santos da Silva Neto</t>
  </si>
  <si>
    <t xml:space="preserve">Bolsa eventual Elmo Santos da Silva Neto </t>
  </si>
  <si>
    <t>Composição do Material de Consumo:</t>
  </si>
  <si>
    <t>3.3.9.0.30</t>
  </si>
  <si>
    <t>Diárias Executadas</t>
  </si>
  <si>
    <t>Proposto</t>
  </si>
  <si>
    <t>Destino</t>
  </si>
  <si>
    <t>SCDP/ Requisição</t>
  </si>
  <si>
    <t>Diárias</t>
  </si>
  <si>
    <t>Motivo</t>
  </si>
  <si>
    <t>Prestação de Contas</t>
  </si>
  <si>
    <t>051225 Manutenção, estruturação de ações e programas do Comitê de Gerenciamento da Bacia Hidrográfica dos Rios Vacacaí e Vacacaí Mirim</t>
  </si>
  <si>
    <t xml:space="preserve">ALEXANDRE SWAROWSKY </t>
  </si>
  <si>
    <t>Daniele de Moura Linhares 201921225</t>
  </si>
  <si>
    <t>João Pedro Pakulski de Oliveira Paiva 202020254</t>
  </si>
  <si>
    <t>053747   CONHECE TEU RESÍDUO? PARA ONDE VAI NOSSO RESÍDUO?</t>
  </si>
  <si>
    <t xml:space="preserve">ANA BEATRIS SOUZA DE DEUS BRUSA </t>
  </si>
  <si>
    <t>Luan Gorgino Jek 201920196</t>
  </si>
  <si>
    <t>Luise Barreto Ropke 201820551</t>
  </si>
  <si>
    <t>Requisição de Empenho 005082/2021 (vai faltar, mas não tem problema, fazer algum ajuste no final)</t>
  </si>
  <si>
    <t>reclassificação de 33.90.33 -  362,00</t>
  </si>
  <si>
    <t xml:space="preserve"> </t>
  </si>
  <si>
    <t>53760 Programa de Assistência Técnica para Habitação de Interesse Social e Reurbanização de Assentamentos Humanos Precários da UFSM (ATHIS/REURB _x0096_ UFSM)</t>
  </si>
  <si>
    <t>Laura Luiza Thomas 201510839</t>
  </si>
  <si>
    <t>Nati de Castro Fernandes 201810825</t>
  </si>
  <si>
    <t>Sofia Vezzaro Taiarol 201712238</t>
  </si>
  <si>
    <t>está pedindo reclassificação de recursos para reunir em mat consumo</t>
  </si>
  <si>
    <t>3 Bolsas de Extensão R$ 400,00 pelo período de 8 meses</t>
  </si>
  <si>
    <t>Requisição de Almoxarifado 005848/2021</t>
  </si>
  <si>
    <t>Requisição de Almoxarifado 005832/2021</t>
  </si>
  <si>
    <t>reclassificação 01/10/21 (detelhamento abaixo) - R$ 3.400,00</t>
  </si>
  <si>
    <t>Empenho 008497/2021 - rateado e compartilhado entre os Profs. Edson, Hugo, Karla e Siomara</t>
  </si>
  <si>
    <t>Comosição de Pessoa Jurídica</t>
  </si>
  <si>
    <t>Transferência de recursos para a Imprensa Universitária - gráfica</t>
  </si>
  <si>
    <t>- R$ 1.486,80 de Diárias - Pessoal Civil (33.90.14) para Material de Consumo (33.90.30)</t>
  </si>
  <si>
    <t>- R$ 803,60 de Passagens e despesas com Locomoção (33.90.33) para Material de Consumo (33.90.30)</t>
  </si>
  <si>
    <t>- R$ 1.000,00 de O.S.T.- Pessoa Física (33.90.36) para Material de Consumo (33.90.30)</t>
  </si>
  <si>
    <t>- R$ 109,60 de Obrigações Tributárias e Contributivas (33.90.47) para Material de Consumo (33.90.30)</t>
  </si>
  <si>
    <t>051337 Workshops de pequenos satélites</t>
  </si>
  <si>
    <t xml:space="preserve">EDUARDO ESCOBAR BÜRGER     </t>
  </si>
  <si>
    <t>Enzo Filippo Centenaro da Silva</t>
  </si>
  <si>
    <t>1 Bolsas de Extensão R$ 400,00 pelo período de 8 meses</t>
  </si>
  <si>
    <t>Empenho 006524/2021</t>
  </si>
  <si>
    <t>Empenho 006110/2021</t>
  </si>
  <si>
    <t>Empenho 006109/2021</t>
  </si>
  <si>
    <t>Empenho 006108/2021</t>
  </si>
  <si>
    <t>Empenho 006107/2021</t>
  </si>
  <si>
    <t>Empenho 006106/2021</t>
  </si>
  <si>
    <t>Empenho 008276/2021</t>
  </si>
  <si>
    <t>Empenho 008486/2021</t>
  </si>
  <si>
    <t>Empenho 009926/2021 recebido</t>
  </si>
  <si>
    <t>Empenho 010371/2021 recebido</t>
  </si>
  <si>
    <t>055601 REMOÇÃO DO EXCESSO DE ÍONS FLUORETO DA ÁGUA COMO ESTRATÉGIA PARA MELHORIA DA SAÚDE DA POPULAÇÃO</t>
  </si>
  <si>
    <t xml:space="preserve">ELVIS CARISSIMI  </t>
  </si>
  <si>
    <t>Renata Raquel Brun da Jornada Peres 201720791</t>
  </si>
  <si>
    <t>Requisição de material 006671/2021</t>
  </si>
  <si>
    <t>55041 ESCOLA PILOTO DE ENGENHARIA MECÂNICA - EPEM</t>
  </si>
  <si>
    <t xml:space="preserve">GIULIANO DEMARCO  </t>
  </si>
  <si>
    <t>Henri Rossi Belmonte 201820617</t>
  </si>
  <si>
    <t>Luana Tais Puhl Schneider 201810596</t>
  </si>
  <si>
    <t>051244 ENGENHARIA QUÍMICA E SOCIEDADE</t>
  </si>
  <si>
    <t>ISABEL LORENZA DA SILVA MARIN 201711180</t>
  </si>
  <si>
    <t>ARTHUR GONÇALVES DE OLIVEIRA 201712742</t>
  </si>
  <si>
    <t>2 Bolsas de Extensão R$ 400,00 pelo período de 7 meses</t>
  </si>
  <si>
    <t>Empenho 006695/2021</t>
  </si>
  <si>
    <t>Empenho 006694/2021</t>
  </si>
  <si>
    <t>Empenho 006693/2021</t>
  </si>
  <si>
    <t>Empenho 006692/2021</t>
  </si>
  <si>
    <t>Empenho 006691/2021</t>
  </si>
  <si>
    <t>Empenho 006690/2021</t>
  </si>
  <si>
    <t>53784 Projeto de Arquitetura - Vila Resistência, Santa Maria - RS</t>
  </si>
  <si>
    <t xml:space="preserve">HUGO GOMES BLOIS FILHO    </t>
  </si>
  <si>
    <t>Andriele Ries Marques 201712229</t>
  </si>
  <si>
    <t>Mauricio da Silva Oliveira 201712237</t>
  </si>
  <si>
    <t>055702 ARQUITETURA, ESCOLA E FORMAÇÃO HUMANA: SOBRE HABITAR AS POSSIBILIDADES DA IMAGINAÇÃO</t>
  </si>
  <si>
    <t xml:space="preserve">JOSICLER ORBEM ALBERTON    </t>
  </si>
  <si>
    <t>ESSAS CÉLULAS TEM FÓRMULAS. VISUALIZE AS ALTERAÇÕES CONFORME AS RECLASSIFICAÇÕES SOLICITADAS</t>
  </si>
  <si>
    <t>Thais Cristina Webber Port 201612996</t>
  </si>
  <si>
    <t>Ana Cristina Costa Silva - 2ACT</t>
  </si>
  <si>
    <t>Processo de pagamento de taxa de inscrição no exterior n. 23081.091556/2021-82</t>
  </si>
  <si>
    <t>pagamento da minha inscrição no 10 PROJETAR 21 – Seminário Lisboa. O recurso está previsto no Projeto de Extensão FIEX (055702).</t>
  </si>
  <si>
    <t>Reclassificação de despesa de 33.90.30 - pgto bolsa eventual - R$ 20,81</t>
  </si>
  <si>
    <t>Reclassificação de despesa de 33.90.39 - pgto bolsa eventual - R$ 1179,19</t>
  </si>
  <si>
    <t>Requisição de Material 005903/2021</t>
  </si>
  <si>
    <t>Requisição de material 006689/2021</t>
  </si>
  <si>
    <t>Serviços de Terceiros - Pessoa Jurídica</t>
  </si>
  <si>
    <t>3.3.9.0.39</t>
  </si>
  <si>
    <t>Material da Imprensa Univesitária. transferência de recursos p/ gráfica</t>
  </si>
  <si>
    <t>Pgto Tx de Inscrição no Exterior - "PROJETAR21" Empenho SIE 009602/2021</t>
  </si>
  <si>
    <t>049852 Desenvolvimento de uma plataforma de comunicação com conteúdo técnico-comercial do Setor de Energia Solar Fotovoltaica no Brasil</t>
  </si>
  <si>
    <t xml:space="preserve">JULIO CEZAR MAIRESSE SILUK     </t>
  </si>
  <si>
    <t>Matheus Gonçalves Marinho 201820643</t>
  </si>
  <si>
    <t>053769  KARLA NUNES DE BARROS COELHO</t>
  </si>
  <si>
    <t xml:space="preserve">KARLA NUNES DE BARROS COELHO     </t>
  </si>
  <si>
    <t>Sabrina Oliveira Ribeiro 201811877</t>
  </si>
  <si>
    <t>Victor Antonio Duarte Bonafe 201711045</t>
  </si>
  <si>
    <t>048622 Apoio nas instalações elétricas envolvidas nas ações do Banco da Esperança</t>
  </si>
  <si>
    <t xml:space="preserve">LUIZ ALBERTO MACHADO      </t>
  </si>
  <si>
    <t>Laura Machado Martins 202020845</t>
  </si>
  <si>
    <t>Requisição 003629/2021</t>
  </si>
  <si>
    <t>053738 História da eletricidade como ferramenta de ensino-aprendizagem para a Rede de Educação Básica</t>
  </si>
  <si>
    <t xml:space="preserve">LUIZ FERNANDO DE FREITAS GUTIERRES              </t>
  </si>
  <si>
    <t>Leonardo Viero Ramos 201711153</t>
  </si>
  <si>
    <t>Mateus Paiva Stochero 201920047</t>
  </si>
  <si>
    <t xml:space="preserve">Requisição de Material 004849/2021 </t>
  </si>
  <si>
    <t>055686 Astronomia a Distância: Abrindo as Janelas da UFSM para o Universo Através da Internet</t>
  </si>
  <si>
    <t xml:space="preserve">MARCELO SERRANO ZANETTI           </t>
  </si>
  <si>
    <t>Emilly Raiane Rodrigues 202012466</t>
  </si>
  <si>
    <t>Yunior Alcantara Guevara 201720784</t>
  </si>
  <si>
    <t xml:space="preserve">Aline Rabelo Antunes 202012521 </t>
  </si>
  <si>
    <t>042421 Gestão de resíduos sólidos recicláveis no campus da UFSM, em Camobi, Santa Maria</t>
  </si>
  <si>
    <t xml:space="preserve">MARILISE MENDONCA KRUGEL </t>
  </si>
  <si>
    <t>Carolina Torves de Carvalho 201720784</t>
  </si>
  <si>
    <t>055636  Energizando o futuro</t>
  </si>
  <si>
    <t xml:space="preserve">NATÁLIA DE FREITAS DAUDT             </t>
  </si>
  <si>
    <t>Gregori da Maia da Silva 201612053</t>
  </si>
  <si>
    <t>Joao Vitor Maccari Brabo Castro 201820926</t>
  </si>
  <si>
    <t>Diego Michael Cornelius dos Santos - 2ACT</t>
  </si>
  <si>
    <t>600,00 - bolsas eventuais - reclassificado de 33.90.30</t>
  </si>
  <si>
    <t>Bolsa eventual para Diego Michael Cornelius dos Santos</t>
  </si>
  <si>
    <t xml:space="preserve">Bolsa eventual para Diego Michael Cornelius dos Santos </t>
  </si>
  <si>
    <t>048799 - UTILIZAÇÃO DE MICROCONTROLADORES COMO FERRAMENTAS DE CONSTRUÇÃO DO CONHECIMENTO PARA ESTUDANTES DE ESCOLAS DE ENSINO FUNDAMENTAL DO ESTADO DO RIO GRANDE DO SUL</t>
  </si>
  <si>
    <t>Matheus Schmidt Faraco 201820528</t>
  </si>
  <si>
    <t>Júlia Weiand dos Santos 201820522</t>
  </si>
  <si>
    <t>Requisição de Almoxarifado 004705/2021</t>
  </si>
  <si>
    <t>Requisição de Almoxarifado 006651/2021</t>
  </si>
  <si>
    <t>053828  Projeto de Regularização Fundiária - Vila Resistência, Santa Maria - RS</t>
  </si>
  <si>
    <t xml:space="preserve">SIOMARA RIBEIRO MULLER        </t>
  </si>
  <si>
    <t>Lucas de Pelegrini Rusch 201910219</t>
  </si>
  <si>
    <t>Mireille Kifuti Mulowayi 201810013</t>
  </si>
  <si>
    <t>048463 APOIO À MELHORIA DAS CONDIÇÕES ACÚSTICAS EM SALAS DE AULA DE ESCOLAS PÚBLICAS SEDIADAS NO MUNICÍPIO DE SANTA MARIA</t>
  </si>
  <si>
    <t xml:space="preserve">VIVIANE SUZEY GOMES DE MELO      </t>
  </si>
  <si>
    <t>Bianca Pereira Kemerich 201720763</t>
  </si>
  <si>
    <t>Shaliny Denardi Vattathara - 2ACT</t>
  </si>
  <si>
    <t>Dominique dos Santos Melo - 2ACT</t>
  </si>
  <si>
    <t>Marcelo Dutra Balbé - 2ACT</t>
  </si>
  <si>
    <t>R$ 1.600 - bolsas eventuais - reclassificado de 33.90.30</t>
  </si>
  <si>
    <t>Bolsa eventual Shaliny Denardi Vattathara</t>
  </si>
  <si>
    <t>Bolsa eventual Dominique dos Santos Melo</t>
  </si>
  <si>
    <t>Bolsa eventual Marcelo Dutra Balbé</t>
  </si>
  <si>
    <t>Requisição de material 005083/2021</t>
  </si>
  <si>
    <t>053526 Dia Internacional de Conscientização Sobre o Ruído (fase 2)</t>
  </si>
  <si>
    <t xml:space="preserve">WILLIAM D'ANDREA FONSECA     </t>
  </si>
  <si>
    <t>Eduardo Minuzzi Vieira 201421661</t>
  </si>
  <si>
    <t xml:space="preserve">Davi Rocha Carvalho    </t>
  </si>
  <si>
    <t>Guilherme Bender Stachlewski - 2ACT</t>
  </si>
  <si>
    <t>1 Bolsas de Extensão R$ 400,00 pelo período de 8 meses - 3.200,00</t>
  </si>
  <si>
    <t>1 Bolsa 88CT - Felipe Ramos de Mello - Mat. 201620471 - Reclassif de 33.90.36 - transferido p/ NECO/CT - inscrição evento Immersive and 3D Audio: from Architecture to Automotive</t>
  </si>
  <si>
    <t>1 Bolsa 88CT - Felipe Ramos de Mello - Mat. 201620471 - Reclassif de 33.90.36 - transferido p/ NECO/CT - 29º Congresso Internacional de Fonoaudiologia</t>
  </si>
  <si>
    <t>1544,23 - bolsa eventual - reclassificado de outras rubricas</t>
  </si>
  <si>
    <t>Bolsa eventual para Guilherme Bender Stachlewski</t>
  </si>
  <si>
    <t>Ver e-mail de 15/08/21 - gapct@ufsm.br</t>
  </si>
  <si>
    <t>com o pedido detalhado da reclassificação</t>
  </si>
  <si>
    <t>Total, excluido as bolsas:</t>
  </si>
  <si>
    <t>Total usado, excluido as bolsas:</t>
  </si>
  <si>
    <t>Outros Serviços de Terceiros - Pessoa Jurídica</t>
  </si>
  <si>
    <t>Recursos reclassificados de 33.90.36</t>
  </si>
  <si>
    <t>Taxa de Inscrição - 50th International Congress and Exposition on Noise Control Engineering -01 a 05 de agosto/21</t>
  </si>
  <si>
    <t>Empenho de bolsas 003330/2021 - SIAFI 400259</t>
  </si>
  <si>
    <t>23081.051436/2021-42</t>
  </si>
  <si>
    <t xml:space="preserve"> Atuação dos Bolsistas</t>
  </si>
  <si>
    <t>Bolsista</t>
  </si>
  <si>
    <t>E-mail</t>
  </si>
  <si>
    <t>06/21</t>
  </si>
  <si>
    <t>07/21</t>
  </si>
  <si>
    <t>08/21</t>
  </si>
  <si>
    <t>09/21</t>
  </si>
  <si>
    <t>10/21</t>
  </si>
  <si>
    <t>11/21</t>
  </si>
  <si>
    <t>12/21</t>
  </si>
  <si>
    <t>01/22</t>
  </si>
  <si>
    <t>EDUARDO RODRIGUES GONCALVES</t>
  </si>
  <si>
    <t>eduardorgx@hotmail.com</t>
  </si>
  <si>
    <t>JESSICA JASMINE MULLER CARVALHO</t>
  </si>
  <si>
    <t>jessicacarvalho138@gmail.com</t>
  </si>
  <si>
    <t>DANIELE DE MOURA LINHARES</t>
  </si>
  <si>
    <t>daniele.linhares@acad.ufsm.br</t>
  </si>
  <si>
    <t>JOAO PEDRO PAKULSKI DE OLIVEIRA PAIVA</t>
  </si>
  <si>
    <t>joaopedro_pakulski@hotmail.com</t>
  </si>
  <si>
    <t>LUAN GORGINO JEK</t>
  </si>
  <si>
    <t>luanjek10@gmail.com</t>
  </si>
  <si>
    <t>LUISE BARRETO ROPKE</t>
  </si>
  <si>
    <t>luise.bropke@gmail.com</t>
  </si>
  <si>
    <t>LAURA LUIZA THOMAS</t>
  </si>
  <si>
    <t>thomaslaura327@gmail.com</t>
  </si>
  <si>
    <t>NATI DE CASTRO FERNANDES</t>
  </si>
  <si>
    <t>naticastrofernandes@outlook.com</t>
  </si>
  <si>
    <t>SOFIA VEZZARO TAIAROL</t>
  </si>
  <si>
    <t>sofiataiarol@hotmail.com</t>
  </si>
  <si>
    <t>ENZO FILIPPO CENTENARO DA SILVA</t>
  </si>
  <si>
    <t>enzo-filippo.centenaro@acad.ufsm.br</t>
  </si>
  <si>
    <t>RENATA RAQUEL BRUN DA JORNADA PERES</t>
  </si>
  <si>
    <t>renatarbjperes@gmail.com</t>
  </si>
  <si>
    <t>HENRI ROSSI BELMONTE</t>
  </si>
  <si>
    <t>henrirb2010@gmail.com</t>
  </si>
  <si>
    <t>LUANA TAIS PUHL SCHNEIDER</t>
  </si>
  <si>
    <t>luana.schneider@acad.ufsm.br</t>
  </si>
  <si>
    <t>ADRIELE RIES MARQUES</t>
  </si>
  <si>
    <t>adrieleries@yahoo.com.br</t>
  </si>
  <si>
    <t>MAURICIO DA SILVA OLIVEIRA</t>
  </si>
  <si>
    <t>mauricio_oliveira13@hotmail.com</t>
  </si>
  <si>
    <t>THAIS CRISTINA WEBER PORT</t>
  </si>
  <si>
    <t>thaisweberport@gmail.com</t>
  </si>
  <si>
    <t>MATHEUS GONCALVES MARINHO</t>
  </si>
  <si>
    <t>matheus.marinho@acad.ufsm.br</t>
  </si>
  <si>
    <t>SABRINA OLIVEIRA RIBEIRO</t>
  </si>
  <si>
    <t>sabrina.oliveira@acad.ufsm.br</t>
  </si>
  <si>
    <t>VICTOR ANTONIO DUARTE BONAFE</t>
  </si>
  <si>
    <t>victorad.bonafe@hotmail.com</t>
  </si>
  <si>
    <t>LAURA MACHADO MARTINS</t>
  </si>
  <si>
    <t>laura.machado@acad.ufsm.br</t>
  </si>
  <si>
    <t>LEONARDO VIERO RAMOS</t>
  </si>
  <si>
    <t>leo8150@hotmail.com</t>
  </si>
  <si>
    <t>MATEUS PAIVA STOCHERO</t>
  </si>
  <si>
    <t>mateusstochero@hotmail.com</t>
  </si>
  <si>
    <t>EMILLY RAIANE RODRIGUES</t>
  </si>
  <si>
    <t>emilyrayannerodrigues@gmail.com</t>
  </si>
  <si>
    <t>YUNIOR ALCANTARA GUEVARA</t>
  </si>
  <si>
    <t>yunior.guevara@acad.ufsm.br</t>
  </si>
  <si>
    <t>ALINE RABELO ANTUNES</t>
  </si>
  <si>
    <t>aline.rabelo@acad.ufsm.br</t>
  </si>
  <si>
    <t>CAROLINA TORVES DE CARVALHO</t>
  </si>
  <si>
    <t>carool.carvalho99@gmail.com</t>
  </si>
  <si>
    <t>GREGORI DA MAIA DA SILVA</t>
  </si>
  <si>
    <t>gregorimaia@yahoo.com.br</t>
  </si>
  <si>
    <t>JOAO VITOR MACCARI BRABO CASTRO</t>
  </si>
  <si>
    <t>jvbrabo@outlook.com</t>
  </si>
  <si>
    <t>LUCAS DE PELEGRINI RUSCH</t>
  </si>
  <si>
    <t>contato.lucasrusch@gmail.com</t>
  </si>
  <si>
    <t>MIREILLE KIFUTI MULOWAYI</t>
  </si>
  <si>
    <t>Miriellekifuti@gmail.com</t>
  </si>
  <si>
    <t>BIANCA PEREIRA KEMERICH</t>
  </si>
  <si>
    <t>bianca.kemerich@eac.ufsm.br</t>
  </si>
  <si>
    <t>EDUARDO MINUZZI VIERA</t>
  </si>
  <si>
    <t>eduardomviera94@gmail.com</t>
  </si>
  <si>
    <t xml:space="preserve">DAVI ROCHA CARVALHO  </t>
  </si>
  <si>
    <t>r.davicarvalho@gmail.com</t>
  </si>
  <si>
    <t>ISABEL LORENZA DA SILVA MARIN</t>
  </si>
  <si>
    <t>isabel.marin@acad.ufsm.br</t>
  </si>
  <si>
    <t>ARTHUR GONÇALVES DE OLIVEIRA</t>
  </si>
  <si>
    <t>arth.g.oliveira@gmail.com</t>
  </si>
  <si>
    <t>MATHEUS SCHMIDT FARACO</t>
  </si>
  <si>
    <t>matheusbig@outlook.com</t>
  </si>
  <si>
    <t>JULIA WEIAND DOS SANTOS</t>
  </si>
  <si>
    <t>julia.weiand@acad.ufsm.br</t>
  </si>
  <si>
    <t>SALDO EMPENHO</t>
  </si>
  <si>
    <t>Empenho de bolsas evntuais 006968/2021/2021 - SIAFI xxxxx</t>
  </si>
  <si>
    <t>23081.076074/2021-01</t>
  </si>
  <si>
    <t>Viviane</t>
  </si>
  <si>
    <t xml:space="preserve">Bolsa eventual Shaliny Denardi Vattathara </t>
  </si>
  <si>
    <t>Alejandro</t>
  </si>
  <si>
    <t xml:space="preserve">Bolsa eventual Elmo Santos da Silva Neto - </t>
  </si>
  <si>
    <t>Natália</t>
  </si>
  <si>
    <t>William</t>
  </si>
  <si>
    <t xml:space="preserve">Bolsa eventual para Guilherme Bender Stachlewski </t>
  </si>
  <si>
    <t>Bolsa eventual para Ana Cristina Costa Silva</t>
  </si>
  <si>
    <t>Josicler</t>
  </si>
  <si>
    <t>Tiago Zardin Patias</t>
  </si>
  <si>
    <t>Foz do Iguaçu</t>
  </si>
  <si>
    <t>000750/2020</t>
  </si>
  <si>
    <t>02/12 a 05/12</t>
  </si>
  <si>
    <t>Participar de Feira do Turismo conforme previsto do projeto</t>
  </si>
  <si>
    <t>OK</t>
  </si>
  <si>
    <t>SALDO TOTAL DO EMPENHO</t>
  </si>
  <si>
    <t>Empenho Diárias nº 009111/2019 (SIAFI 401406)</t>
  </si>
  <si>
    <t>047342 - PROMOÇÃO E PROTEÇÃO DA SAÚDE MATERNO-INFANTIL COM ÊNFASE NO ALEITAMENTO MATERNO E NO NASCIMENTO SEGURO</t>
  </si>
  <si>
    <t>Fernanda Beheregaray Cabral</t>
  </si>
  <si>
    <t>FIEX 2020</t>
  </si>
  <si>
    <t>SOLICITADO</t>
  </si>
  <si>
    <t>EXECUTADO</t>
  </si>
  <si>
    <t>3.3.9.0.14.00</t>
  </si>
  <si>
    <t>Agosto</t>
  </si>
  <si>
    <t>-</t>
  </si>
  <si>
    <t>3.3.9.0.18.00</t>
  </si>
  <si>
    <t>Setembro</t>
  </si>
  <si>
    <t>3.3.9.0.30.00</t>
  </si>
  <si>
    <t>**</t>
  </si>
  <si>
    <t>Outubro</t>
  </si>
  <si>
    <t>3.3.9.0.33.00</t>
  </si>
  <si>
    <t>Novembro</t>
  </si>
  <si>
    <t>3.3.9.0.36.00</t>
  </si>
  <si>
    <t>Outros Serviços de Terceiros - Pessoa Física</t>
  </si>
  <si>
    <t>Dezembro</t>
  </si>
  <si>
    <t>3.3.9.0.39.00</t>
  </si>
  <si>
    <t>Janeiro</t>
  </si>
  <si>
    <t>3.3.9.0.47.00</t>
  </si>
  <si>
    <t>4.4.9.0.52.00</t>
  </si>
  <si>
    <t>Equipamentos e Material Permanente</t>
  </si>
  <si>
    <t>** Reclassificação do valor de R$ 750,00 da rubrica Serviços de Terceiros - PJ para a rubrica Material de Consumo - QDD. Crédito 002072/2020 e QDD Débito 002071/2020</t>
  </si>
  <si>
    <t>2 Bolsas de Iniciação Científica pelo período de 5 meses</t>
  </si>
  <si>
    <t>Especificação do Material de Consumo:</t>
  </si>
  <si>
    <t>Requisição de material do almoxarifado nº 005379/2020 - Dia 21/09</t>
  </si>
  <si>
    <t>Empenho nº 009397/2020 (SIAFI 802691) - Camisas Pólo</t>
  </si>
  <si>
    <t>Empenho nº 009476/2020 (SIAFI 802708) - Ecobags</t>
  </si>
  <si>
    <t>Requisição de material do almoxarifado nº 000514/2021 - Dia 22/01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</si>
</sst>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8">
    <numFmt numFmtId="164" formatCode="[$R$-416]#,##0.00&quot; &quot;;&quot;-&quot;[$R$-416]#,##0.00&quot; &quot;;[$R$-416]&quot;-&quot;00&quot; &quot;;&quot; &quot;@&quot; &quot;"/>
    <numFmt numFmtId="165" formatCode="&quot; &quot;[$R$]#,##0.00&quot; &quot;;&quot;-&quot;[$R$]#,##0.00&quot; &quot;;&quot; &quot;[$R$]&quot;-&quot;00&quot; &quot;;&quot; &quot;@&quot; &quot;"/>
    <numFmt numFmtId="166" formatCode="[$R$-416]&quot; &quot;#,##0.00"/>
    <numFmt numFmtId="167" formatCode="[$R$]#,##0.00"/>
    <numFmt numFmtId="168" formatCode="[$R$]#,##0.00\ ;\-[$R$]#,##0.00\ ;[$R$]\-00\ ;\ @\ "/>
    <numFmt numFmtId="169" formatCode="&quot;R$ &quot;#,##0.00;[Red]&quot;R$ &quot;#,##0.00"/>
    <numFmt numFmtId="170" formatCode="mmm/d"/>
    <numFmt numFmtId="171" formatCode="&quot; R$ &quot;#,##0.00&quot; &quot;;&quot;-R$ &quot;#,##0.00&quot; &quot;;&quot; R$ -&quot;#&quot; &quot;;@&quot; &quot;"/>
    <numFmt numFmtId="172" formatCode="dd/mm/yy"/>
    <numFmt numFmtId="173" formatCode="[$R$ -416]#,##0.00"/>
    <numFmt numFmtId="174" formatCode="d/m/yy"/>
    <numFmt numFmtId="175" formatCode="mmmd"/>
    <numFmt numFmtId="176" formatCode="dd/mm"/>
    <numFmt numFmtId="177" formatCode="mmmm/yyyy"/>
    <numFmt numFmtId="178" formatCode="[$R$-416]&quot; &quot;#,##0.00;[Red]&quot;-&quot;[$R$-416]&quot; &quot;#,##0.00"/>
    <numFmt numFmtId="179" formatCode="&quot; &quot;[$R$-416]&quot; &quot;#,##0.00&quot; &quot;;&quot;-&quot;[$R$-416]&quot; &quot;#,##0.00&quot; &quot;;&quot; &quot;[$R$-416]&quot; -&quot;00&quot; &quot;;&quot; &quot;@&quot; &quot;"/>
    <numFmt numFmtId="180" formatCode="#,##0.00&quot; &quot;;#,##0.00&quot; &quot;;&quot;-&quot;#&quot; &quot;;&quot; &quot;@&quot; &quot;"/>
    <numFmt numFmtId="181" formatCode="&quot; &quot;[$R$-416]#,##0.00&quot; &quot;;&quot;-&quot;[$R$-416]#,##0.00&quot; &quot;;&quot; &quot;[$R$-416]&quot;-&quot;00&quot; &quot;;&quot; &quot;@&quot; &quot;"/>
  </numFmts>
  <fonts count="49">
    <font>
      <sz val="11.0"/>
      <color rgb="FF000000"/>
      <name val="Liberation sans1"/>
    </font>
    <font>
      <b/>
      <sz val="10.0"/>
      <color rgb="FFFFFFFF"/>
      <name val="Liberation sans1"/>
    </font>
    <font/>
    <font>
      <b/>
      <sz val="10.0"/>
      <color rgb="FF000000"/>
      <name val="Arial"/>
    </font>
    <font>
      <b/>
      <sz val="11.0"/>
      <color rgb="FF000000"/>
      <name val="Liberation sans1"/>
    </font>
    <font>
      <b/>
      <sz val="10.0"/>
      <color rgb="FFFFFFFF"/>
      <name val="Arial"/>
    </font>
    <font>
      <sz val="10.0"/>
      <color rgb="FF000000"/>
      <name val="Liberation sans1"/>
    </font>
    <font>
      <b/>
      <sz val="10.0"/>
      <color rgb="FF000000"/>
      <name val="Liberation sans1"/>
    </font>
    <font>
      <b/>
      <sz val="11.0"/>
      <color rgb="FFFFFFFF"/>
      <name val="Calibri"/>
    </font>
    <font>
      <sz val="10.0"/>
      <color rgb="FF000000"/>
      <name val="Arial"/>
    </font>
    <font>
      <sz val="10.0"/>
      <color rgb="FFFF0000"/>
      <name val="Liberation sans1"/>
    </font>
    <font>
      <sz val="11.0"/>
      <color rgb="FFFFFFFF"/>
      <name val="Calibri"/>
    </font>
    <font>
      <sz val="11.0"/>
      <color theme="1"/>
      <name val="Liberation sans1"/>
    </font>
    <font>
      <color theme="1"/>
      <name val="Calibri"/>
    </font>
    <font>
      <sz val="11.0"/>
      <color theme="1"/>
      <name val="Arial"/>
    </font>
    <font>
      <sz val="11.0"/>
      <color rgb="FF000000"/>
      <name val="Arial"/>
    </font>
    <font>
      <color rgb="FF0000FF"/>
      <name val="&quot;liberation sans1&quot;"/>
    </font>
    <font>
      <color rgb="FF0000FF"/>
      <name val="Arial"/>
    </font>
    <font>
      <b/>
      <color rgb="FF0000FF"/>
      <name val="&quot;liberation sans1&quot;"/>
    </font>
    <font>
      <b/>
      <sz val="10.0"/>
      <color rgb="FFFF0000"/>
      <name val="Arial1"/>
    </font>
    <font>
      <sz val="10.0"/>
      <color rgb="FF000000"/>
      <name val="Arial1"/>
    </font>
    <font>
      <b/>
      <sz val="10.0"/>
      <color rgb="FF000000"/>
      <name val="Arial1"/>
    </font>
    <font>
      <sz val="10.0"/>
      <color rgb="FFFF6600"/>
      <name val="Arial1"/>
    </font>
    <font>
      <sz val="10.0"/>
      <color rgb="FFFF6600"/>
      <name val="Arial"/>
    </font>
    <font>
      <b/>
      <sz val="10.0"/>
      <color rgb="FFFF6600"/>
      <name val="Liberation sans1"/>
    </font>
    <font>
      <b/>
      <sz val="10.0"/>
      <color rgb="FF000000"/>
      <name val="Liberation sans"/>
    </font>
    <font>
      <b/>
      <sz val="10.0"/>
      <color rgb="FF000000"/>
      <name val="Arial2"/>
    </font>
    <font>
      <sz val="10.0"/>
      <color rgb="FF000000"/>
      <name val="Arial2"/>
    </font>
    <font>
      <sz val="10.0"/>
      <color rgb="FF008000"/>
      <name val="Arial2"/>
    </font>
    <font>
      <sz val="11.0"/>
      <color rgb="FFFF0000"/>
      <name val="Arial"/>
    </font>
    <font>
      <color rgb="FF222222"/>
      <name val="Arial"/>
    </font>
    <font>
      <b/>
      <color theme="1"/>
      <name val="Calibri"/>
    </font>
    <font>
      <sz val="10.0"/>
      <color rgb="FFFF0000"/>
      <name val="Arial"/>
    </font>
    <font>
      <sz val="10.0"/>
      <color rgb="FFA61C00"/>
      <name val="Arial"/>
    </font>
    <font>
      <color theme="1"/>
      <name val="Inherit"/>
    </font>
    <font>
      <sz val="12.0"/>
      <color rgb="FF000000"/>
      <name val="&quot;Helvetica Neue&quot;"/>
    </font>
    <font>
      <color rgb="FFFF0000"/>
      <name val="Calibri"/>
    </font>
    <font>
      <b/>
      <sz val="11.0"/>
      <color rgb="FF000000"/>
      <name val="Arial"/>
    </font>
    <font>
      <color rgb="FF000000"/>
      <name val="SansSerif"/>
    </font>
    <font>
      <sz val="8.0"/>
      <color rgb="FF000000"/>
      <name val="Sansserif"/>
    </font>
    <font>
      <sz val="11.0"/>
      <color rgb="FF000000"/>
      <name val="&quot;Helvetica Neue&quot;"/>
    </font>
    <font>
      <color rgb="FF000000"/>
      <name val="Arial"/>
    </font>
    <font>
      <b/>
      <sz val="10.0"/>
      <color rgb="FFFFFFFF"/>
      <name val="Arial2"/>
    </font>
    <font>
      <sz val="10.0"/>
      <color theme="1"/>
      <name val="Arial"/>
    </font>
    <font>
      <sz val="10.0"/>
      <color theme="1"/>
      <name val="Arial1"/>
    </font>
    <font>
      <b/>
      <sz val="11.0"/>
      <color rgb="FFFFFFFF"/>
      <name val="Liberation sans"/>
    </font>
    <font>
      <b/>
      <sz val="11.0"/>
      <color rgb="FF000000"/>
      <name val="Liberation sans"/>
    </font>
    <font>
      <sz val="10.0"/>
      <color rgb="FF000000"/>
      <name val="Liberation sans"/>
    </font>
    <font>
      <b/>
      <sz val="11.0"/>
      <color rgb="FF000000"/>
      <name val="Arial1"/>
    </font>
  </fonts>
  <fills count="15">
    <fill>
      <patternFill patternType="none"/>
    </fill>
    <fill>
      <patternFill patternType="lightGray"/>
    </fill>
    <fill>
      <patternFill patternType="solid">
        <fgColor rgb="FF333399"/>
        <bgColor rgb="FF333399"/>
      </patternFill>
    </fill>
    <fill>
      <patternFill patternType="solid">
        <fgColor rgb="FF339966"/>
        <bgColor rgb="FF339966"/>
      </patternFill>
    </fill>
    <fill>
      <patternFill patternType="solid">
        <fgColor rgb="FF99CCFF"/>
        <bgColor rgb="FF99CCFF"/>
      </patternFill>
    </fill>
    <fill>
      <patternFill patternType="solid">
        <fgColor rgb="FF33CCCC"/>
        <bgColor rgb="FF33CCCC"/>
      </patternFill>
    </fill>
    <fill>
      <patternFill patternType="solid">
        <fgColor rgb="FF00FF00"/>
        <bgColor rgb="FF00FF00"/>
      </patternFill>
    </fill>
    <fill>
      <patternFill patternType="solid">
        <fgColor rgb="FFFFCC99"/>
        <bgColor rgb="FFFFCC99"/>
      </patternFill>
    </fill>
    <fill>
      <patternFill patternType="solid">
        <fgColor rgb="FFFFFF00"/>
        <bgColor rgb="FFFFFF00"/>
      </patternFill>
    </fill>
    <fill>
      <patternFill patternType="solid">
        <fgColor rgb="FF00A933"/>
        <bgColor rgb="FF00A933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008000"/>
        <bgColor rgb="FF008000"/>
      </patternFill>
    </fill>
  </fills>
  <borders count="6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33CCCC"/>
      </top>
      <bottom/>
    </border>
    <border>
      <left style="thin">
        <color rgb="FF000000"/>
      </left>
      <right style="thin">
        <color rgb="FF000000"/>
      </right>
      <top style="thin">
        <color rgb="FF33CCCC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/>
      <bottom/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/>
      <top/>
      <bottom/>
    </border>
    <border>
      <right style="thin">
        <color rgb="FF000000"/>
      </right>
      <top/>
      <bottom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/>
      <top style="thin">
        <color rgb="FF000000"/>
      </top>
    </border>
    <border>
      <left/>
      <bottom style="thin">
        <color rgb="FF000000"/>
      </bottom>
    </border>
    <border>
      <left style="thin">
        <color rgb="FF000000"/>
      </left>
      <bottom/>
    </border>
    <border>
      <bottom/>
    </border>
    <border>
      <right style="thin">
        <color rgb="FF000000"/>
      </right>
      <bottom/>
    </border>
    <border>
      <right style="thin">
        <color rgb="FF000000"/>
      </right>
    </border>
    <border>
      <left style="thin">
        <color rgb="FF000000"/>
      </left>
    </border>
    <border>
      <left/>
      <right/>
      <top style="thin">
        <color rgb="FF000000"/>
      </top>
    </border>
    <border>
      <left/>
      <right/>
      <bottom style="thin">
        <color rgb="FF000000"/>
      </bottom>
    </border>
    <border>
      <left/>
      <right/>
      <bottom/>
    </border>
    <border>
      <left/>
      <right style="thin">
        <color rgb="FF000000"/>
      </right>
      <bottom/>
    </border>
    <border>
      <lef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0" numFmtId="0" xfId="0" applyAlignment="1" applyFont="1">
      <alignment shrinkToFit="0" vertical="bottom" wrapText="0"/>
    </xf>
    <xf borderId="1" fillId="3" fontId="3" numFmtId="0" xfId="0" applyAlignment="1" applyBorder="1" applyFill="1" applyFont="1">
      <alignment horizontal="center" shrinkToFit="0" vertical="center" wrapText="0"/>
    </xf>
    <xf borderId="0" fillId="0" fontId="0" numFmtId="0" xfId="0" applyAlignment="1" applyFont="1">
      <alignment horizontal="center" shrinkToFit="0" vertical="bottom" wrapText="0"/>
    </xf>
    <xf borderId="1" fillId="3" fontId="3" numFmtId="0" xfId="0" applyAlignment="1" applyBorder="1" applyFont="1">
      <alignment horizontal="center" shrinkToFit="0" vertical="center" wrapText="1"/>
    </xf>
    <xf borderId="4" fillId="3" fontId="3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horizontal="center" shrinkToFit="0" vertical="bottom" wrapText="0"/>
    </xf>
    <xf borderId="4" fillId="3" fontId="4" numFmtId="0" xfId="0" applyAlignment="1" applyBorder="1" applyFont="1">
      <alignment shrinkToFit="0" vertical="bottom" wrapText="0"/>
    </xf>
    <xf borderId="5" fillId="2" fontId="1" numFmtId="0" xfId="0" applyAlignment="1" applyBorder="1" applyFont="1">
      <alignment horizontal="center" shrinkToFit="0" vertical="center" wrapText="1"/>
    </xf>
    <xf borderId="6" fillId="2" fontId="1" numFmtId="0" xfId="0" applyAlignment="1" applyBorder="1" applyFont="1">
      <alignment horizontal="center" shrinkToFit="0" vertical="center" wrapText="1"/>
    </xf>
    <xf borderId="7" fillId="2" fontId="1" numFmtId="0" xfId="0" applyAlignment="1" applyBorder="1" applyFont="1">
      <alignment horizontal="center" shrinkToFit="0" vertical="center" wrapText="1"/>
    </xf>
    <xf borderId="8" fillId="2" fontId="1" numFmtId="164" xfId="0" applyAlignment="1" applyBorder="1" applyFont="1" applyNumberFormat="1">
      <alignment horizontal="center" shrinkToFit="0" vertical="center" wrapText="1"/>
    </xf>
    <xf borderId="9" fillId="0" fontId="2" numFmtId="0" xfId="0" applyBorder="1" applyFont="1"/>
    <xf borderId="5" fillId="2" fontId="5" numFmtId="164" xfId="0" applyAlignment="1" applyBorder="1" applyFont="1" applyNumberFormat="1">
      <alignment horizontal="center" shrinkToFit="0" vertical="center" wrapText="1"/>
    </xf>
    <xf borderId="10" fillId="2" fontId="1" numFmtId="0" xfId="0" applyAlignment="1" applyBorder="1" applyFont="1">
      <alignment horizontal="center" shrinkToFit="0" vertical="top" wrapText="1"/>
    </xf>
    <xf borderId="11" fillId="0" fontId="6" numFmtId="0" xfId="0" applyAlignment="1" applyBorder="1" applyFont="1">
      <alignment horizontal="center" shrinkToFit="0" vertical="top" wrapText="0"/>
    </xf>
    <xf borderId="11" fillId="2" fontId="1" numFmtId="0" xfId="0" applyAlignment="1" applyBorder="1" applyFont="1">
      <alignment horizontal="center" shrinkToFit="0" vertical="top" wrapText="1"/>
    </xf>
    <xf borderId="12" fillId="4" fontId="7" numFmtId="164" xfId="0" applyAlignment="1" applyBorder="1" applyFill="1" applyFont="1" applyNumberFormat="1">
      <alignment horizontal="center" shrinkToFit="0" vertical="center" wrapText="1"/>
    </xf>
    <xf borderId="12" fillId="5" fontId="7" numFmtId="164" xfId="0" applyAlignment="1" applyBorder="1" applyFill="1" applyFont="1" applyNumberFormat="1">
      <alignment horizontal="center" shrinkToFit="0" vertical="center" wrapText="1"/>
    </xf>
    <xf borderId="13" fillId="0" fontId="6" numFmtId="0" xfId="0" applyAlignment="1" applyBorder="1" applyFont="1">
      <alignment horizontal="center" shrinkToFit="0" vertical="center" wrapText="1"/>
    </xf>
    <xf borderId="14" fillId="0" fontId="6" numFmtId="0" xfId="0" applyAlignment="1" applyBorder="1" applyFont="1">
      <alignment horizontal="left" shrinkToFit="0" vertical="bottom" wrapText="0"/>
    </xf>
    <xf borderId="15" fillId="6" fontId="6" numFmtId="0" xfId="0" applyAlignment="1" applyBorder="1" applyFill="1" applyFont="1">
      <alignment horizontal="center" shrinkToFit="0" vertical="bottom" wrapText="0"/>
    </xf>
    <xf borderId="14" fillId="0" fontId="6" numFmtId="0" xfId="0" applyAlignment="1" applyBorder="1" applyFont="1">
      <alignment horizontal="center" shrinkToFit="0" vertical="bottom" wrapText="0"/>
    </xf>
    <xf borderId="12" fillId="4" fontId="6" numFmtId="165" xfId="0" applyAlignment="1" applyBorder="1" applyFont="1" applyNumberFormat="1">
      <alignment horizontal="center" shrinkToFit="0" vertical="bottom" wrapText="0"/>
    </xf>
    <xf borderId="13" fillId="0" fontId="6" numFmtId="165" xfId="0" applyAlignment="1" applyBorder="1" applyFont="1" applyNumberFormat="1">
      <alignment horizontal="center" shrinkToFit="0" vertical="bottom" wrapText="0"/>
    </xf>
    <xf borderId="16" fillId="4" fontId="6" numFmtId="165" xfId="0" applyAlignment="1" applyBorder="1" applyFont="1" applyNumberFormat="1">
      <alignment horizontal="center" shrinkToFit="0" vertical="center" wrapText="1"/>
    </xf>
    <xf borderId="17" fillId="0" fontId="7" numFmtId="165" xfId="0" applyAlignment="1" applyBorder="1" applyFont="1" applyNumberFormat="1">
      <alignment horizontal="center" shrinkToFit="0" vertical="center" wrapText="1"/>
    </xf>
    <xf borderId="18" fillId="4" fontId="6" numFmtId="165" xfId="0" applyAlignment="1" applyBorder="1" applyFont="1" applyNumberFormat="1">
      <alignment horizontal="center" shrinkToFit="0" vertical="center" wrapText="1"/>
    </xf>
    <xf borderId="15" fillId="0" fontId="6" numFmtId="165" xfId="0" applyAlignment="1" applyBorder="1" applyFont="1" applyNumberFormat="1">
      <alignment horizontal="center" shrinkToFit="0" vertical="center" wrapText="1"/>
    </xf>
    <xf borderId="15" fillId="4" fontId="6" numFmtId="165" xfId="0" applyAlignment="1" applyBorder="1" applyFont="1" applyNumberFormat="1">
      <alignment horizontal="center" shrinkToFit="0" vertical="center" wrapText="1"/>
    </xf>
    <xf borderId="19" fillId="5" fontId="8" numFmtId="165" xfId="0" applyAlignment="1" applyBorder="1" applyFont="1" applyNumberFormat="1">
      <alignment horizontal="center" shrinkToFit="0" vertical="center" wrapText="1"/>
    </xf>
    <xf borderId="0" fillId="0" fontId="0" numFmtId="166" xfId="0" applyAlignment="1" applyFont="1" applyNumberFormat="1">
      <alignment shrinkToFit="0" vertical="bottom" wrapText="0"/>
    </xf>
    <xf borderId="13" fillId="0" fontId="6" numFmtId="0" xfId="0" applyAlignment="1" applyBorder="1" applyFont="1">
      <alignment horizontal="center" shrinkToFit="0" vertical="bottom" wrapText="0"/>
    </xf>
    <xf borderId="12" fillId="4" fontId="6" numFmtId="165" xfId="0" applyAlignment="1" applyBorder="1" applyFont="1" applyNumberFormat="1">
      <alignment horizontal="center" shrinkToFit="0" vertical="center" wrapText="1"/>
    </xf>
    <xf borderId="20" fillId="0" fontId="6" numFmtId="165" xfId="0" applyAlignment="1" applyBorder="1" applyFont="1" applyNumberFormat="1">
      <alignment horizontal="center" shrinkToFit="0" vertical="center" wrapText="1"/>
    </xf>
    <xf borderId="15" fillId="4" fontId="6" numFmtId="165" xfId="0" applyAlignment="1" applyBorder="1" applyFont="1" applyNumberFormat="1">
      <alignment horizontal="center" shrinkToFit="0" vertical="bottom" wrapText="0"/>
    </xf>
    <xf borderId="0" fillId="0" fontId="6" numFmtId="165" xfId="0" applyAlignment="1" applyFont="1" applyNumberFormat="1">
      <alignment horizontal="center" shrinkToFit="0" vertical="bottom" wrapText="0"/>
    </xf>
    <xf borderId="21" fillId="4" fontId="6" numFmtId="165" xfId="0" applyAlignment="1" applyBorder="1" applyFont="1" applyNumberFormat="1">
      <alignment horizontal="center" shrinkToFit="0" vertical="center" wrapText="1"/>
    </xf>
    <xf borderId="14" fillId="0" fontId="6" numFmtId="165" xfId="0" applyAlignment="1" applyBorder="1" applyFont="1" applyNumberFormat="1">
      <alignment horizontal="center" shrinkToFit="0" vertical="center" wrapText="1"/>
    </xf>
    <xf borderId="21" fillId="4" fontId="6" numFmtId="165" xfId="0" applyAlignment="1" applyBorder="1" applyFont="1" applyNumberFormat="1">
      <alignment horizontal="center" shrinkToFit="0" vertical="bottom" wrapText="0"/>
    </xf>
    <xf borderId="14" fillId="0" fontId="6" numFmtId="165" xfId="0" applyAlignment="1" applyBorder="1" applyFont="1" applyNumberFormat="1">
      <alignment horizontal="center" shrinkToFit="0" vertical="bottom" wrapText="0"/>
    </xf>
    <xf borderId="17" fillId="0" fontId="6" numFmtId="0" xfId="0" applyAlignment="1" applyBorder="1" applyFont="1">
      <alignment horizontal="center" shrinkToFit="0" vertical="bottom" wrapText="0"/>
    </xf>
    <xf borderId="17" fillId="0" fontId="6" numFmtId="0" xfId="0" applyAlignment="1" applyBorder="1" applyFont="1">
      <alignment horizontal="left" shrinkToFit="0" vertical="bottom" wrapText="0"/>
    </xf>
    <xf borderId="15" fillId="4" fontId="6" numFmtId="165" xfId="0" applyAlignment="1" applyBorder="1" applyFont="1" applyNumberFormat="1">
      <alignment shrinkToFit="0" vertical="bottom" wrapText="0"/>
    </xf>
    <xf borderId="15" fillId="0" fontId="7" numFmtId="165" xfId="0" applyAlignment="1" applyBorder="1" applyFont="1" applyNumberFormat="1">
      <alignment shrinkToFit="0" vertical="bottom" wrapText="0"/>
    </xf>
    <xf borderId="15" fillId="0" fontId="6" numFmtId="165" xfId="0" applyAlignment="1" applyBorder="1" applyFont="1" applyNumberFormat="1">
      <alignment horizontal="center" shrinkToFit="0" vertical="bottom" wrapText="0"/>
    </xf>
    <xf borderId="15" fillId="7" fontId="6" numFmtId="0" xfId="0" applyAlignment="1" applyBorder="1" applyFill="1" applyFont="1">
      <alignment horizontal="center" shrinkToFit="0" vertical="bottom" wrapText="0"/>
    </xf>
    <xf borderId="15" fillId="0" fontId="6" numFmtId="165" xfId="0" applyAlignment="1" applyBorder="1" applyFont="1" applyNumberFormat="1">
      <alignment shrinkToFit="0" vertical="bottom" wrapText="0"/>
    </xf>
    <xf borderId="17" fillId="0" fontId="9" numFmtId="0" xfId="0" applyAlignment="1" applyBorder="1" applyFont="1">
      <alignment horizontal="left" readingOrder="0" shrinkToFit="0" vertical="bottom" wrapText="0"/>
    </xf>
    <xf borderId="15" fillId="0" fontId="9" numFmtId="165" xfId="0" applyAlignment="1" applyBorder="1" applyFont="1" applyNumberFormat="1">
      <alignment readingOrder="0" shrinkToFit="0" vertical="bottom" wrapText="0"/>
    </xf>
    <xf borderId="15" fillId="4" fontId="10" numFmtId="165" xfId="0" applyAlignment="1" applyBorder="1" applyFont="1" applyNumberFormat="1">
      <alignment shrinkToFit="0" vertical="bottom" wrapText="0"/>
    </xf>
    <xf borderId="22" fillId="0" fontId="6" numFmtId="0" xfId="0" applyAlignment="1" applyBorder="1" applyFont="1">
      <alignment horizontal="center" shrinkToFit="0" vertical="bottom" wrapText="0"/>
    </xf>
    <xf borderId="22" fillId="0" fontId="9" numFmtId="0" xfId="0" applyAlignment="1" applyBorder="1" applyFont="1">
      <alignment horizontal="left" readingOrder="0" shrinkToFit="0" vertical="bottom" wrapText="0"/>
    </xf>
    <xf borderId="23" fillId="0" fontId="6" numFmtId="0" xfId="0" applyAlignment="1" applyBorder="1" applyFont="1">
      <alignment horizontal="center" shrinkToFit="0" vertical="bottom" wrapText="0"/>
    </xf>
    <xf borderId="7" fillId="4" fontId="6" numFmtId="165" xfId="0" applyAlignment="1" applyBorder="1" applyFont="1" applyNumberFormat="1">
      <alignment horizontal="center" shrinkToFit="0" vertical="bottom" wrapText="0"/>
    </xf>
    <xf borderId="23" fillId="0" fontId="6" numFmtId="165" xfId="0" applyAlignment="1" applyBorder="1" applyFont="1" applyNumberFormat="1">
      <alignment horizontal="center" shrinkToFit="0" vertical="bottom" wrapText="0"/>
    </xf>
    <xf borderId="15" fillId="0" fontId="9" numFmtId="165" xfId="0" applyAlignment="1" applyBorder="1" applyFont="1" applyNumberFormat="1">
      <alignment horizontal="center" readingOrder="0" shrinkToFit="0" vertical="bottom" wrapText="0"/>
    </xf>
    <xf borderId="15" fillId="4" fontId="9" numFmtId="165" xfId="0" applyAlignment="1" applyBorder="1" applyFont="1" applyNumberFormat="1">
      <alignment horizontal="center" readingOrder="0" shrinkToFit="0" vertical="bottom" wrapText="0"/>
    </xf>
    <xf borderId="24" fillId="5" fontId="7" numFmtId="0" xfId="0" applyAlignment="1" applyBorder="1" applyFont="1">
      <alignment horizontal="right" shrinkToFit="0" vertical="bottom" wrapText="0"/>
    </xf>
    <xf borderId="25" fillId="5" fontId="7" numFmtId="0" xfId="0" applyAlignment="1" applyBorder="1" applyFont="1">
      <alignment horizontal="center" shrinkToFit="0" vertical="bottom" wrapText="0"/>
    </xf>
    <xf borderId="16" fillId="5" fontId="7" numFmtId="0" xfId="0" applyAlignment="1" applyBorder="1" applyFont="1">
      <alignment horizontal="center" shrinkToFit="0" vertical="bottom" wrapText="0"/>
    </xf>
    <xf borderId="26" fillId="5" fontId="7" numFmtId="165" xfId="0" applyAlignment="1" applyBorder="1" applyFont="1" applyNumberFormat="1">
      <alignment horizontal="center" shrinkToFit="0" vertical="bottom" wrapText="0"/>
    </xf>
    <xf borderId="26" fillId="5" fontId="7" numFmtId="164" xfId="0" applyAlignment="1" applyBorder="1" applyFont="1" applyNumberFormat="1">
      <alignment horizontal="center" shrinkToFit="0" vertical="bottom" wrapText="0"/>
    </xf>
    <xf borderId="18" fillId="5" fontId="7" numFmtId="164" xfId="0" applyAlignment="1" applyBorder="1" applyFont="1" applyNumberFormat="1">
      <alignment horizontal="center" shrinkToFit="0" vertical="bottom" wrapText="0"/>
    </xf>
    <xf borderId="27" fillId="5" fontId="11" numFmtId="164" xfId="0" applyAlignment="1" applyBorder="1" applyFont="1" applyNumberFormat="1">
      <alignment horizontal="center" shrinkToFit="0" vertical="bottom" wrapText="0"/>
    </xf>
    <xf borderId="28" fillId="8" fontId="7" numFmtId="0" xfId="0" applyAlignment="1" applyBorder="1" applyFill="1" applyFont="1">
      <alignment horizontal="right" shrinkToFit="0" vertical="bottom" wrapText="0"/>
    </xf>
    <xf borderId="28" fillId="8" fontId="4" numFmtId="0" xfId="0" applyAlignment="1" applyBorder="1" applyFont="1">
      <alignment shrinkToFit="0" vertical="bottom" wrapText="0"/>
    </xf>
    <xf borderId="28" fillId="8" fontId="0" numFmtId="0" xfId="0" applyAlignment="1" applyBorder="1" applyFont="1">
      <alignment horizontal="center" shrinkToFit="0" vertical="bottom" wrapText="0"/>
    </xf>
    <xf borderId="28" fillId="8" fontId="0" numFmtId="167" xfId="0" applyAlignment="1" applyBorder="1" applyFont="1" applyNumberFormat="1">
      <alignment horizontal="center" shrinkToFit="0" vertical="bottom" wrapText="0"/>
    </xf>
    <xf borderId="28" fillId="8" fontId="12" numFmtId="167" xfId="0" applyAlignment="1" applyBorder="1" applyFont="1" applyNumberFormat="1">
      <alignment horizontal="center" shrinkToFit="0" vertical="bottom" wrapText="0"/>
    </xf>
    <xf borderId="0" fillId="0" fontId="13" numFmtId="0" xfId="0" applyAlignment="1" applyFont="1">
      <alignment readingOrder="0"/>
    </xf>
    <xf borderId="0" fillId="0" fontId="14" numFmtId="164" xfId="0" applyAlignment="1" applyFont="1" applyNumberFormat="1">
      <alignment vertical="bottom"/>
    </xf>
    <xf borderId="0" fillId="0" fontId="15" numFmtId="0" xfId="0" applyAlignment="1" applyFont="1">
      <alignment horizontal="center" readingOrder="0" shrinkToFit="0" vertical="bottom" wrapText="0"/>
    </xf>
    <xf borderId="15" fillId="0" fontId="14" numFmtId="164" xfId="0" applyAlignment="1" applyBorder="1" applyFont="1" applyNumberFormat="1">
      <alignment readingOrder="0" vertical="bottom"/>
    </xf>
    <xf borderId="15" fillId="9" fontId="16" numFmtId="168" xfId="0" applyAlignment="1" applyBorder="1" applyFill="1" applyFont="1" applyNumberFormat="1">
      <alignment horizontal="center" vertical="bottom"/>
    </xf>
    <xf borderId="15" fillId="0" fontId="14" numFmtId="164" xfId="0" applyAlignment="1" applyBorder="1" applyFont="1" applyNumberFormat="1">
      <alignment vertical="bottom"/>
    </xf>
    <xf borderId="15" fillId="9" fontId="17" numFmtId="168" xfId="0" applyAlignment="1" applyBorder="1" applyFont="1" applyNumberFormat="1">
      <alignment horizontal="center" readingOrder="0" vertical="bottom"/>
    </xf>
    <xf borderId="15" fillId="9" fontId="18" numFmtId="168" xfId="0" applyAlignment="1" applyBorder="1" applyFont="1" applyNumberFormat="1">
      <alignment horizontal="center" vertical="bottom"/>
    </xf>
    <xf borderId="29" fillId="3" fontId="6" numFmtId="0" xfId="0" applyAlignment="1" applyBorder="1" applyFont="1">
      <alignment horizontal="left" shrinkToFit="0" vertical="center" wrapText="1"/>
    </xf>
    <xf borderId="30" fillId="0" fontId="2" numFmtId="0" xfId="0" applyBorder="1" applyFont="1"/>
    <xf borderId="31" fillId="0" fontId="2" numFmtId="0" xfId="0" applyBorder="1" applyFont="1"/>
    <xf borderId="29" fillId="3" fontId="6" numFmtId="0" xfId="0" applyAlignment="1" applyBorder="1" applyFont="1">
      <alignment horizontal="left" shrinkToFit="0" vertical="bottom" wrapText="0"/>
    </xf>
    <xf borderId="32" fillId="2" fontId="1" numFmtId="0" xfId="0" applyAlignment="1" applyBorder="1" applyFont="1">
      <alignment horizontal="center" shrinkToFit="0" vertical="center" wrapText="1"/>
    </xf>
    <xf borderId="33" fillId="2" fontId="1" numFmtId="0" xfId="0" applyAlignment="1" applyBorder="1" applyFont="1">
      <alignment horizontal="center" shrinkToFit="0" vertical="center" wrapText="1"/>
    </xf>
    <xf borderId="34" fillId="0" fontId="2" numFmtId="0" xfId="0" applyBorder="1" applyFont="1"/>
    <xf borderId="35" fillId="0" fontId="2" numFmtId="0" xfId="0" applyBorder="1" applyFont="1"/>
    <xf borderId="36" fillId="0" fontId="2" numFmtId="0" xfId="0" applyBorder="1" applyFont="1"/>
    <xf borderId="37" fillId="3" fontId="6" numFmtId="0" xfId="0" applyAlignment="1" applyBorder="1" applyFont="1">
      <alignment horizontal="center" shrinkToFit="0" vertical="bottom" wrapText="1"/>
    </xf>
    <xf borderId="17" fillId="0" fontId="2" numFmtId="0" xfId="0" applyBorder="1" applyFont="1"/>
    <xf borderId="38" fillId="0" fontId="2" numFmtId="0" xfId="0" applyBorder="1" applyFont="1"/>
    <xf borderId="15" fillId="3" fontId="6" numFmtId="0" xfId="0" applyAlignment="1" applyBorder="1" applyFont="1">
      <alignment horizontal="center" shrinkToFit="0" vertical="bottom" wrapText="0"/>
    </xf>
    <xf borderId="15" fillId="0" fontId="4" numFmtId="0" xfId="0" applyAlignment="1" applyBorder="1" applyFont="1">
      <alignment horizontal="center" shrinkToFit="0" vertical="center" wrapText="0"/>
    </xf>
    <xf borderId="15" fillId="0" fontId="6" numFmtId="0" xfId="0" applyAlignment="1" applyBorder="1" applyFont="1">
      <alignment shrinkToFit="0" vertical="bottom" wrapText="0"/>
    </xf>
    <xf borderId="12" fillId="4" fontId="9" numFmtId="165" xfId="0" applyAlignment="1" applyBorder="1" applyFont="1" applyNumberFormat="1">
      <alignment horizontal="center" readingOrder="0" shrinkToFit="0" vertical="bottom" wrapText="0"/>
    </xf>
    <xf borderId="15" fillId="0" fontId="0" numFmtId="0" xfId="0" applyAlignment="1" applyBorder="1" applyFont="1">
      <alignment shrinkToFit="0" vertical="bottom" wrapText="0"/>
    </xf>
    <xf borderId="5" fillId="2" fontId="1" numFmtId="165" xfId="0" applyAlignment="1" applyBorder="1" applyFont="1" applyNumberFormat="1">
      <alignment horizontal="center" shrinkToFit="0" vertical="center" wrapText="1"/>
    </xf>
    <xf borderId="39" fillId="2" fontId="7" numFmtId="0" xfId="0" applyAlignment="1" applyBorder="1" applyFont="1">
      <alignment horizontal="center" shrinkToFit="0" vertical="center" wrapText="1"/>
    </xf>
    <xf borderId="40" fillId="0" fontId="2" numFmtId="0" xfId="0" applyBorder="1" applyFont="1"/>
    <xf borderId="0" fillId="0" fontId="19" numFmtId="0" xfId="0" applyAlignment="1" applyFont="1">
      <alignment horizontal="center" shrinkToFit="0" vertical="center" wrapText="0"/>
    </xf>
    <xf borderId="0" fillId="0" fontId="20" numFmtId="0" xfId="0" applyAlignment="1" applyFont="1">
      <alignment shrinkToFit="0" vertical="center" wrapText="0"/>
    </xf>
    <xf borderId="0" fillId="0" fontId="20" numFmtId="0" xfId="0" applyAlignment="1" applyFont="1">
      <alignment shrinkToFit="0" vertical="bottom" wrapText="0"/>
    </xf>
    <xf borderId="41" fillId="3" fontId="9" numFmtId="0" xfId="0" applyAlignment="1" applyBorder="1" applyFont="1">
      <alignment horizontal="center" readingOrder="0" shrinkToFit="0" vertical="bottom" wrapText="1"/>
    </xf>
    <xf borderId="42" fillId="0" fontId="2" numFmtId="0" xfId="0" applyBorder="1" applyFont="1"/>
    <xf borderId="15" fillId="2" fontId="7" numFmtId="0" xfId="0" applyAlignment="1" applyBorder="1" applyFont="1">
      <alignment horizontal="center" shrinkToFit="0" vertical="center" wrapText="1"/>
    </xf>
    <xf borderId="15" fillId="10" fontId="21" numFmtId="0" xfId="0" applyAlignment="1" applyBorder="1" applyFill="1" applyFont="1">
      <alignment horizontal="center" shrinkToFit="0" vertical="center" wrapText="0"/>
    </xf>
    <xf borderId="37" fillId="10" fontId="21" numFmtId="0" xfId="0" applyAlignment="1" applyBorder="1" applyFont="1">
      <alignment horizontal="center" shrinkToFit="0" vertical="center" wrapText="0"/>
    </xf>
    <xf borderId="43" fillId="0" fontId="2" numFmtId="0" xfId="0" applyBorder="1" applyFont="1"/>
    <xf borderId="44" fillId="0" fontId="2" numFmtId="0" xfId="0" applyBorder="1" applyFont="1"/>
    <xf borderId="45" fillId="0" fontId="2" numFmtId="0" xfId="0" applyBorder="1" applyFont="1"/>
    <xf borderId="15" fillId="10" fontId="20" numFmtId="0" xfId="0" applyAlignment="1" applyBorder="1" applyFont="1">
      <alignment horizontal="center" shrinkToFit="0" vertical="center" wrapText="0"/>
    </xf>
    <xf borderId="37" fillId="10" fontId="22" numFmtId="0" xfId="0" applyAlignment="1" applyBorder="1" applyFont="1">
      <alignment horizontal="left" shrinkToFit="0" vertical="bottom" wrapText="0"/>
    </xf>
    <xf borderId="15" fillId="10" fontId="22" numFmtId="169" xfId="0" applyAlignment="1" applyBorder="1" applyFont="1" applyNumberFormat="1">
      <alignment horizontal="center" shrinkToFit="0" vertical="center" wrapText="0"/>
    </xf>
    <xf borderId="5" fillId="2" fontId="7" numFmtId="0" xfId="0" applyAlignment="1" applyBorder="1" applyFont="1">
      <alignment horizontal="center" shrinkToFit="0" vertical="center" wrapText="1"/>
    </xf>
    <xf borderId="37" fillId="10" fontId="15" numFmtId="0" xfId="0" applyAlignment="1" applyBorder="1" applyFont="1">
      <alignment readingOrder="0" shrinkToFit="0" vertical="bottom" wrapText="0"/>
    </xf>
    <xf borderId="15" fillId="0" fontId="9" numFmtId="17" xfId="0" applyAlignment="1" applyBorder="1" applyFont="1" applyNumberFormat="1">
      <alignment shrinkToFit="0" vertical="bottom" wrapText="0"/>
    </xf>
    <xf borderId="15" fillId="0" fontId="9" numFmtId="164" xfId="0" applyAlignment="1" applyBorder="1" applyFont="1" applyNumberFormat="1">
      <alignment readingOrder="0" shrinkToFit="0" vertical="bottom" wrapText="0"/>
    </xf>
    <xf borderId="15" fillId="10" fontId="9" numFmtId="170" xfId="0" applyAlignment="1" applyBorder="1" applyFont="1" applyNumberFormat="1">
      <alignment horizontal="center" readingOrder="0" shrinkToFit="0" vertical="center" wrapText="0"/>
    </xf>
    <xf borderId="15" fillId="10" fontId="23" numFmtId="169" xfId="0" applyAlignment="1" applyBorder="1" applyFont="1" applyNumberFormat="1">
      <alignment horizontal="center" readingOrder="0" shrinkToFit="0" vertical="center" wrapText="0"/>
    </xf>
    <xf borderId="46" fillId="2" fontId="7" numFmtId="0" xfId="0" applyAlignment="1" applyBorder="1" applyFont="1">
      <alignment horizontal="right" shrinkToFit="0" vertical="center" wrapText="1"/>
    </xf>
    <xf borderId="47" fillId="0" fontId="2" numFmtId="0" xfId="0" applyBorder="1" applyFont="1"/>
    <xf borderId="48" fillId="0" fontId="2" numFmtId="0" xfId="0" applyBorder="1" applyFont="1"/>
    <xf borderId="6" fillId="2" fontId="7" numFmtId="169" xfId="0" applyAlignment="1" applyBorder="1" applyFont="1" applyNumberFormat="1">
      <alignment horizontal="right" shrinkToFit="0" vertical="center" wrapText="1"/>
    </xf>
    <xf borderId="28" fillId="10" fontId="20" numFmtId="0" xfId="0" applyAlignment="1" applyBorder="1" applyFont="1">
      <alignment horizontal="center" shrinkToFit="0" vertical="center" wrapText="0"/>
    </xf>
    <xf borderId="28" fillId="10" fontId="20" numFmtId="0" xfId="0" applyAlignment="1" applyBorder="1" applyFont="1">
      <alignment horizontal="center" shrinkToFit="0" vertical="bottom" wrapText="0"/>
    </xf>
    <xf borderId="28" fillId="10" fontId="20" numFmtId="169" xfId="0" applyAlignment="1" applyBorder="1" applyFont="1" applyNumberFormat="1">
      <alignment horizontal="center" shrinkToFit="0" vertical="center" wrapText="0"/>
    </xf>
    <xf borderId="49" fillId="10" fontId="21" numFmtId="0" xfId="0" applyAlignment="1" applyBorder="1" applyFont="1">
      <alignment horizontal="center" shrinkToFit="0" vertical="center" wrapText="0"/>
    </xf>
    <xf borderId="33" fillId="10" fontId="21" numFmtId="0" xfId="0" applyAlignment="1" applyBorder="1" applyFont="1">
      <alignment horizontal="center" shrinkToFit="0" vertical="center" wrapText="0"/>
    </xf>
    <xf borderId="15" fillId="10" fontId="22" numFmtId="16" xfId="0" applyAlignment="1" applyBorder="1" applyFont="1" applyNumberFormat="1">
      <alignment horizontal="center" shrinkToFit="0" vertical="center" wrapText="0"/>
    </xf>
    <xf borderId="25" fillId="10" fontId="20" numFmtId="0" xfId="0" applyAlignment="1" applyBorder="1" applyFont="1">
      <alignment horizontal="center" shrinkToFit="0" vertical="center" wrapText="0"/>
    </xf>
    <xf borderId="37" fillId="10" fontId="0" numFmtId="0" xfId="0" applyAlignment="1" applyBorder="1" applyFont="1">
      <alignment shrinkToFit="0" vertical="bottom" wrapText="0"/>
    </xf>
    <xf borderId="15" fillId="0" fontId="9" numFmtId="164" xfId="0" applyAlignment="1" applyBorder="1" applyFont="1" applyNumberFormat="1">
      <alignment shrinkToFit="0" vertical="bottom" wrapText="0"/>
    </xf>
    <xf borderId="15" fillId="10" fontId="20" numFmtId="169" xfId="0" applyAlignment="1" applyBorder="1" applyFont="1" applyNumberFormat="1">
      <alignment horizontal="center" shrinkToFit="0" vertical="center" wrapText="0"/>
    </xf>
    <xf borderId="5" fillId="2" fontId="24" numFmtId="169" xfId="0" applyAlignment="1" applyBorder="1" applyFont="1" applyNumberFormat="1">
      <alignment horizontal="center" shrinkToFit="0" vertical="center" wrapText="1"/>
    </xf>
    <xf borderId="21" fillId="10" fontId="22" numFmtId="16" xfId="0" applyAlignment="1" applyBorder="1" applyFont="1" applyNumberFormat="1">
      <alignment horizontal="center" shrinkToFit="0" vertical="center" wrapText="0"/>
    </xf>
    <xf borderId="28" fillId="10" fontId="22" numFmtId="0" xfId="0" applyAlignment="1" applyBorder="1" applyFont="1">
      <alignment horizontal="left" shrinkToFit="0" vertical="bottom" wrapText="0"/>
    </xf>
    <xf borderId="5" fillId="10" fontId="22" numFmtId="0" xfId="0" applyAlignment="1" applyBorder="1" applyFont="1">
      <alignment horizontal="left" shrinkToFit="0" vertical="bottom" wrapText="0"/>
    </xf>
    <xf borderId="5" fillId="10" fontId="20" numFmtId="169" xfId="0" applyAlignment="1" applyBorder="1" applyFont="1" applyNumberFormat="1">
      <alignment horizontal="center" shrinkToFit="0" vertical="center" wrapText="0"/>
    </xf>
    <xf borderId="14" fillId="0" fontId="0" numFmtId="0" xfId="0" applyAlignment="1" applyBorder="1" applyFont="1">
      <alignment shrinkToFit="0" vertical="bottom" wrapText="0"/>
    </xf>
    <xf borderId="29" fillId="2" fontId="7" numFmtId="0" xfId="0" applyAlignment="1" applyBorder="1" applyFont="1">
      <alignment horizontal="right" shrinkToFit="0" vertical="center" wrapText="1"/>
    </xf>
    <xf borderId="6" fillId="2" fontId="7" numFmtId="0" xfId="0" applyAlignment="1" applyBorder="1" applyFont="1">
      <alignment horizontal="right" shrinkToFit="0" vertical="center" wrapText="1"/>
    </xf>
    <xf borderId="50" fillId="2" fontId="7" numFmtId="0" xfId="0" applyAlignment="1" applyBorder="1" applyFont="1">
      <alignment horizontal="center" shrinkToFit="0" vertical="center" wrapText="1"/>
    </xf>
    <xf borderId="28" fillId="2" fontId="7" numFmtId="0" xfId="0" applyAlignment="1" applyBorder="1" applyFont="1">
      <alignment horizontal="right" shrinkToFit="0" vertical="center" wrapText="1"/>
    </xf>
    <xf borderId="51" fillId="11" fontId="25" numFmtId="0" xfId="0" applyAlignment="1" applyBorder="1" applyFill="1" applyFont="1">
      <alignment horizontal="center" shrinkToFit="0" vertical="center" wrapText="0"/>
    </xf>
    <xf borderId="51" fillId="11" fontId="26" numFmtId="171" xfId="0" applyAlignment="1" applyBorder="1" applyFont="1" applyNumberFormat="1">
      <alignment horizontal="center" shrinkToFit="0" vertical="center" wrapText="0"/>
    </xf>
    <xf borderId="51" fillId="11" fontId="26" numFmtId="171" xfId="0" applyAlignment="1" applyBorder="1" applyFont="1" applyNumberFormat="1">
      <alignment horizontal="center" shrinkToFit="0" vertical="center" wrapText="1"/>
    </xf>
    <xf borderId="51" fillId="11" fontId="26" numFmtId="0" xfId="0" applyAlignment="1" applyBorder="1" applyFont="1">
      <alignment horizontal="center" shrinkToFit="0" vertical="center" wrapText="0"/>
    </xf>
    <xf borderId="52" fillId="11" fontId="26" numFmtId="0" xfId="0" applyAlignment="1" applyBorder="1" applyFont="1">
      <alignment horizontal="center" shrinkToFit="0" vertical="center" wrapText="0"/>
    </xf>
    <xf borderId="53" fillId="0" fontId="2" numFmtId="0" xfId="0" applyBorder="1" applyFont="1"/>
    <xf borderId="22" fillId="0" fontId="2" numFmtId="0" xfId="0" applyBorder="1" applyFont="1"/>
    <xf borderId="51" fillId="11" fontId="26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54" fillId="0" fontId="2" numFmtId="0" xfId="0" applyBorder="1" applyFont="1"/>
    <xf borderId="20" fillId="0" fontId="2" numFmtId="0" xfId="0" applyBorder="1" applyFont="1"/>
    <xf borderId="13" fillId="0" fontId="2" numFmtId="0" xfId="0" applyBorder="1" applyFont="1"/>
    <xf borderId="14" fillId="0" fontId="27" numFmtId="0" xfId="0" applyAlignment="1" applyBorder="1" applyFont="1">
      <alignment horizontal="left" shrinkToFit="0" vertical="bottom" wrapText="0"/>
    </xf>
    <xf borderId="14" fillId="0" fontId="27" numFmtId="0" xfId="0" applyAlignment="1" applyBorder="1" applyFont="1">
      <alignment horizontal="center" shrinkToFit="0" vertical="bottom" wrapText="0"/>
    </xf>
    <xf borderId="14" fillId="0" fontId="27" numFmtId="16" xfId="0" applyAlignment="1" applyBorder="1" applyFont="1" applyNumberFormat="1">
      <alignment horizontal="center" shrinkToFit="0" vertical="bottom" wrapText="1"/>
    </xf>
    <xf borderId="54" fillId="0" fontId="27" numFmtId="171" xfId="0" applyAlignment="1" applyBorder="1" applyFont="1" applyNumberFormat="1">
      <alignment horizontal="center" shrinkToFit="0" vertical="bottom" wrapText="0"/>
    </xf>
    <xf borderId="37" fillId="0" fontId="0" numFmtId="0" xfId="0" applyAlignment="1" applyBorder="1" applyFont="1">
      <alignment shrinkToFit="0" vertical="bottom" wrapText="0"/>
    </xf>
    <xf borderId="13" fillId="0" fontId="28" numFmtId="0" xfId="0" applyAlignment="1" applyBorder="1" applyFont="1">
      <alignment horizontal="center" shrinkToFit="0" vertical="bottom" wrapText="0"/>
    </xf>
    <xf borderId="15" fillId="10" fontId="27" numFmtId="169" xfId="0" applyAlignment="1" applyBorder="1" applyFont="1" applyNumberFormat="1">
      <alignment horizontal="left" shrinkToFit="0" vertical="bottom" wrapText="0"/>
    </xf>
    <xf borderId="15" fillId="0" fontId="27" numFmtId="0" xfId="0" applyAlignment="1" applyBorder="1" applyFont="1">
      <alignment horizontal="center" shrinkToFit="0" vertical="bottom" wrapText="0"/>
    </xf>
    <xf borderId="15" fillId="0" fontId="27" numFmtId="16" xfId="0" applyAlignment="1" applyBorder="1" applyFont="1" applyNumberFormat="1">
      <alignment horizontal="center" shrinkToFit="0" vertical="bottom" wrapText="1"/>
    </xf>
    <xf borderId="37" fillId="0" fontId="27" numFmtId="171" xfId="0" applyAlignment="1" applyBorder="1" applyFont="1" applyNumberFormat="1">
      <alignment horizontal="center" shrinkToFit="0" vertical="bottom" wrapText="0"/>
    </xf>
    <xf borderId="17" fillId="0" fontId="28" numFmtId="0" xfId="0" applyAlignment="1" applyBorder="1" applyFont="1">
      <alignment horizontal="center" shrinkToFit="0" vertical="bottom" wrapText="0"/>
    </xf>
    <xf borderId="15" fillId="10" fontId="23" numFmtId="16" xfId="0" applyAlignment="1" applyBorder="1" applyFont="1" applyNumberFormat="1">
      <alignment horizontal="center" readingOrder="0" shrinkToFit="0" vertical="center" wrapText="0"/>
    </xf>
    <xf borderId="37" fillId="10" fontId="29" numFmtId="0" xfId="0" applyAlignment="1" applyBorder="1" applyFont="1">
      <alignment readingOrder="0" shrinkToFit="0" vertical="bottom" wrapText="0"/>
    </xf>
    <xf borderId="17" fillId="0" fontId="6" numFmtId="165" xfId="0" applyAlignment="1" applyBorder="1" applyFont="1" applyNumberFormat="1">
      <alignment horizontal="center" shrinkToFit="0" vertical="center" wrapText="1"/>
    </xf>
    <xf borderId="15" fillId="0" fontId="9" numFmtId="165" xfId="0" applyAlignment="1" applyBorder="1" applyFont="1" applyNumberFormat="1">
      <alignment horizontal="center" readingOrder="0" shrinkToFit="0" vertical="center" wrapText="1"/>
    </xf>
    <xf borderId="15" fillId="10" fontId="9" numFmtId="172" xfId="0" applyAlignment="1" applyBorder="1" applyFont="1" applyNumberFormat="1">
      <alignment horizontal="center" readingOrder="0" shrinkToFit="0" vertical="center" wrapText="0"/>
    </xf>
    <xf borderId="37" fillId="10" fontId="23" numFmtId="0" xfId="0" applyAlignment="1" applyBorder="1" applyFont="1">
      <alignment horizontal="left" readingOrder="0" shrinkToFit="0" vertical="bottom" wrapText="0"/>
    </xf>
    <xf borderId="51" fillId="10" fontId="9" numFmtId="172" xfId="0" applyAlignment="1" applyBorder="1" applyFont="1" applyNumberFormat="1">
      <alignment horizontal="center" readingOrder="0" shrinkToFit="0" vertical="center" wrapText="0"/>
    </xf>
    <xf borderId="55" fillId="10" fontId="20" numFmtId="0" xfId="0" applyAlignment="1" applyBorder="1" applyFont="1">
      <alignment horizontal="center" shrinkToFit="0" vertical="center" wrapText="0"/>
    </xf>
    <xf borderId="52" fillId="10" fontId="23" numFmtId="0" xfId="0" applyAlignment="1" applyBorder="1" applyFont="1">
      <alignment horizontal="left" readingOrder="0" shrinkToFit="0" vertical="bottom" wrapText="1"/>
    </xf>
    <xf borderId="51" fillId="10" fontId="23" numFmtId="169" xfId="0" applyAlignment="1" applyBorder="1" applyFont="1" applyNumberFormat="1">
      <alignment horizontal="center" readingOrder="0" shrinkToFit="0" vertical="center" wrapText="0"/>
    </xf>
    <xf borderId="56" fillId="0" fontId="2" numFmtId="0" xfId="0" applyBorder="1" applyFont="1"/>
    <xf borderId="57" fillId="2" fontId="7" numFmtId="0" xfId="0" applyAlignment="1" applyBorder="1" applyFont="1">
      <alignment horizontal="right" shrinkToFit="0" vertical="center" wrapText="1"/>
    </xf>
    <xf borderId="58" fillId="0" fontId="2" numFmtId="0" xfId="0" applyBorder="1" applyFont="1"/>
    <xf borderId="59" fillId="0" fontId="2" numFmtId="0" xfId="0" applyBorder="1" applyFont="1"/>
    <xf borderId="0" fillId="8" fontId="30" numFmtId="0" xfId="0" applyAlignment="1" applyFont="1">
      <alignment readingOrder="0"/>
    </xf>
    <xf borderId="0" fillId="0" fontId="31" numFmtId="173" xfId="0" applyFont="1" applyNumberFormat="1"/>
    <xf borderId="0" fillId="0" fontId="31" numFmtId="0" xfId="0" applyAlignment="1" applyFont="1">
      <alignment readingOrder="0"/>
    </xf>
    <xf borderId="15" fillId="10" fontId="9" numFmtId="16" xfId="0" applyAlignment="1" applyBorder="1" applyFont="1" applyNumberFormat="1">
      <alignment horizontal="center" readingOrder="0" shrinkToFit="0" vertical="center" wrapText="0"/>
    </xf>
    <xf borderId="21" fillId="10" fontId="9" numFmtId="16" xfId="0" applyAlignment="1" applyBorder="1" applyFont="1" applyNumberFormat="1">
      <alignment horizontal="center" readingOrder="0" shrinkToFit="0" vertical="center" wrapText="0"/>
    </xf>
    <xf borderId="14" fillId="10" fontId="9" numFmtId="16" xfId="0" applyAlignment="1" applyBorder="1" applyFont="1" applyNumberFormat="1">
      <alignment horizontal="center" readingOrder="0" shrinkToFit="0" vertical="center" wrapText="0"/>
    </xf>
    <xf borderId="60" fillId="10" fontId="23" numFmtId="169" xfId="0" applyAlignment="1" applyBorder="1" applyFont="1" applyNumberFormat="1">
      <alignment horizontal="center" readingOrder="0" shrinkToFit="0" vertical="center" wrapText="0"/>
    </xf>
    <xf borderId="61" fillId="10" fontId="15" numFmtId="0" xfId="0" applyAlignment="1" applyBorder="1" applyFont="1">
      <alignment readingOrder="0" shrinkToFit="0" vertical="bottom" wrapText="0"/>
    </xf>
    <xf borderId="60" fillId="0" fontId="2" numFmtId="0" xfId="0" applyBorder="1" applyFont="1"/>
    <xf borderId="37" fillId="10" fontId="32" numFmtId="0" xfId="0" applyAlignment="1" applyBorder="1" applyFont="1">
      <alignment horizontal="left" readingOrder="0" shrinkToFit="0" vertical="bottom" wrapText="0"/>
    </xf>
    <xf borderId="15" fillId="0" fontId="9" numFmtId="17" xfId="0" applyAlignment="1" applyBorder="1" applyFont="1" applyNumberFormat="1">
      <alignment readingOrder="0" shrinkToFit="0" vertical="bottom" wrapText="0"/>
    </xf>
    <xf borderId="51" fillId="10" fontId="23" numFmtId="16" xfId="0" applyAlignment="1" applyBorder="1" applyFont="1" applyNumberFormat="1">
      <alignment horizontal="center" readingOrder="0" shrinkToFit="0" vertical="center" wrapText="0"/>
    </xf>
    <xf borderId="62" fillId="10" fontId="20" numFmtId="0" xfId="0" applyAlignment="1" applyBorder="1" applyFont="1">
      <alignment horizontal="center" shrinkToFit="0" vertical="center" wrapText="0"/>
    </xf>
    <xf borderId="63" fillId="0" fontId="2" numFmtId="0" xfId="0" applyBorder="1" applyFont="1"/>
    <xf borderId="15" fillId="0" fontId="6" numFmtId="169" xfId="0" applyAlignment="1" applyBorder="1" applyFont="1" applyNumberFormat="1">
      <alignment horizontal="center" shrinkToFit="0" vertical="bottom" wrapText="0"/>
    </xf>
    <xf borderId="15" fillId="0" fontId="9" numFmtId="0" xfId="0" applyAlignment="1" applyBorder="1" applyFont="1">
      <alignment readingOrder="0" shrinkToFit="0" vertical="bottom" wrapText="0"/>
    </xf>
    <xf borderId="15" fillId="0" fontId="33" numFmtId="0" xfId="0" applyAlignment="1" applyBorder="1" applyFont="1">
      <alignment readingOrder="0" shrinkToFit="0" vertical="bottom" wrapText="0"/>
    </xf>
    <xf borderId="0" fillId="0" fontId="34" numFmtId="0" xfId="0" applyAlignment="1" applyFont="1">
      <alignment readingOrder="0"/>
    </xf>
    <xf borderId="0" fillId="0" fontId="35" numFmtId="0" xfId="0" applyAlignment="1" applyFont="1">
      <alignment readingOrder="0"/>
    </xf>
    <xf borderId="15" fillId="10" fontId="9" numFmtId="174" xfId="0" applyAlignment="1" applyBorder="1" applyFont="1" applyNumberFormat="1">
      <alignment horizontal="center" readingOrder="0" shrinkToFit="0" vertical="center" wrapText="0"/>
    </xf>
    <xf borderId="61" fillId="10" fontId="22" numFmtId="169" xfId="0" applyAlignment="1" applyBorder="1" applyFont="1" applyNumberFormat="1">
      <alignment horizontal="center" shrinkToFit="0" vertical="center" wrapText="0"/>
    </xf>
    <xf borderId="15" fillId="12" fontId="9" numFmtId="164" xfId="0" applyAlignment="1" applyBorder="1" applyFill="1" applyFont="1" applyNumberFormat="1">
      <alignment readingOrder="0" shrinkToFit="0" vertical="bottom" wrapText="0"/>
    </xf>
    <xf borderId="25" fillId="10" fontId="9" numFmtId="0" xfId="0" applyAlignment="1" applyBorder="1" applyFont="1">
      <alignment horizontal="center" readingOrder="0" shrinkToFit="0" vertical="center" wrapText="0"/>
    </xf>
    <xf borderId="52" fillId="10" fontId="23" numFmtId="0" xfId="0" applyAlignment="1" applyBorder="1" applyFont="1">
      <alignment horizontal="left" readingOrder="0" shrinkToFit="0" vertical="bottom" wrapText="0"/>
    </xf>
    <xf borderId="52" fillId="10" fontId="22" numFmtId="0" xfId="0" applyAlignment="1" applyBorder="1" applyFont="1">
      <alignment horizontal="left" shrinkToFit="0" vertical="bottom" wrapText="1"/>
    </xf>
    <xf borderId="17" fillId="0" fontId="9" numFmtId="165" xfId="0" applyAlignment="1" applyBorder="1" applyFont="1" applyNumberFormat="1">
      <alignment horizontal="center" readingOrder="0" shrinkToFit="0" vertical="center" wrapText="1"/>
    </xf>
    <xf borderId="15" fillId="10" fontId="23" numFmtId="172" xfId="0" applyAlignment="1" applyBorder="1" applyFont="1" applyNumberFormat="1">
      <alignment horizontal="center" readingOrder="0" shrinkToFit="0" vertical="center" wrapText="0"/>
    </xf>
    <xf borderId="37" fillId="10" fontId="23" numFmtId="0" xfId="0" applyAlignment="1" applyBorder="1" applyFont="1">
      <alignment horizontal="center" readingOrder="0" shrinkToFit="0" vertical="center" wrapText="0"/>
    </xf>
    <xf borderId="29" fillId="3" fontId="9" numFmtId="0" xfId="0" applyAlignment="1" applyBorder="1" applyFont="1">
      <alignment horizontal="left" readingOrder="0" shrinkToFit="0" vertical="bottom" wrapText="0"/>
    </xf>
    <xf borderId="41" fillId="3" fontId="9" numFmtId="0" xfId="0" applyAlignment="1" applyBorder="1" applyFont="1">
      <alignment horizontal="center" readingOrder="0" shrinkToFit="0" vertical="center" wrapText="1"/>
    </xf>
    <xf borderId="15" fillId="10" fontId="9" numFmtId="175" xfId="0" applyAlignment="1" applyBorder="1" applyFont="1" applyNumberFormat="1">
      <alignment horizontal="center" readingOrder="0" shrinkToFit="0" vertical="center" wrapText="0"/>
    </xf>
    <xf borderId="52" fillId="10" fontId="15" numFmtId="0" xfId="0" applyAlignment="1" applyBorder="1" applyFont="1">
      <alignment readingOrder="0" shrinkToFit="0" vertical="bottom" wrapText="0"/>
    </xf>
    <xf borderId="52" fillId="10" fontId="22" numFmtId="0" xfId="0" applyAlignment="1" applyBorder="1" applyFont="1">
      <alignment horizontal="left" shrinkToFit="0" vertical="center" wrapText="1"/>
    </xf>
    <xf borderId="12" fillId="4" fontId="10" numFmtId="165" xfId="0" applyAlignment="1" applyBorder="1" applyFont="1" applyNumberFormat="1">
      <alignment horizontal="center" shrinkToFit="0" vertical="bottom" wrapText="0"/>
    </xf>
    <xf borderId="15" fillId="0" fontId="6" numFmtId="169" xfId="0" applyAlignment="1" applyBorder="1" applyFont="1" applyNumberFormat="1">
      <alignment shrinkToFit="0" vertical="bottom" wrapText="0"/>
    </xf>
    <xf borderId="15" fillId="10" fontId="9" numFmtId="176" xfId="0" applyAlignment="1" applyBorder="1" applyFont="1" applyNumberFormat="1">
      <alignment horizontal="center" readingOrder="0" shrinkToFit="0" vertical="center" wrapText="0"/>
    </xf>
    <xf borderId="0" fillId="10" fontId="23" numFmtId="169" xfId="0" applyAlignment="1" applyFont="1" applyNumberFormat="1">
      <alignment horizontal="center" readingOrder="0" shrinkToFit="0" vertical="center" wrapText="0"/>
    </xf>
    <xf borderId="0" fillId="10" fontId="20" numFmtId="0" xfId="0" applyAlignment="1" applyFont="1">
      <alignment horizontal="center" shrinkToFit="0" vertical="center" wrapText="0"/>
    </xf>
    <xf borderId="57" fillId="2" fontId="3" numFmtId="0" xfId="0" applyAlignment="1" applyBorder="1" applyFont="1">
      <alignment horizontal="right" readingOrder="0" shrinkToFit="0" vertical="center" wrapText="1"/>
    </xf>
    <xf borderId="59" fillId="2" fontId="24" numFmtId="169" xfId="0" applyAlignment="1" applyBorder="1" applyFont="1" applyNumberFormat="1">
      <alignment horizontal="center" shrinkToFit="0" vertical="center" wrapText="1"/>
    </xf>
    <xf borderId="29" fillId="2" fontId="3" numFmtId="0" xfId="0" applyAlignment="1" applyBorder="1" applyFont="1">
      <alignment horizontal="right" readingOrder="0" shrinkToFit="0" vertical="center" wrapText="1"/>
    </xf>
    <xf borderId="37" fillId="3" fontId="9" numFmtId="0" xfId="0" applyAlignment="1" applyBorder="1" applyFont="1">
      <alignment horizontal="center" readingOrder="0" shrinkToFit="0" vertical="bottom" wrapText="1"/>
    </xf>
    <xf borderId="13" fillId="0" fontId="9" numFmtId="165" xfId="0" applyAlignment="1" applyBorder="1" applyFont="1" applyNumberFormat="1">
      <alignment horizontal="center" readingOrder="0" shrinkToFit="0" vertical="bottom" wrapText="0"/>
    </xf>
    <xf borderId="37" fillId="10" fontId="23" numFmtId="0" xfId="0" applyAlignment="1" applyBorder="1" applyFont="1">
      <alignment horizontal="left" readingOrder="0" shrinkToFit="0" vertical="center" wrapText="0"/>
    </xf>
    <xf borderId="51" fillId="10" fontId="9" numFmtId="170" xfId="0" applyAlignment="1" applyBorder="1" applyFont="1" applyNumberFormat="1">
      <alignment horizontal="center" readingOrder="0" shrinkToFit="0" vertical="center" wrapText="0"/>
    </xf>
    <xf borderId="51" fillId="10" fontId="20" numFmtId="0" xfId="0" applyAlignment="1" applyBorder="1" applyFont="1">
      <alignment horizontal="center" shrinkToFit="0" vertical="center" wrapText="0"/>
    </xf>
    <xf borderId="52" fillId="10" fontId="23" numFmtId="0" xfId="0" applyAlignment="1" applyBorder="1" applyFont="1">
      <alignment horizontal="left" readingOrder="0" shrinkToFit="0" vertical="center" wrapText="1"/>
    </xf>
    <xf borderId="0" fillId="10" fontId="9" numFmtId="170" xfId="0" applyAlignment="1" applyFont="1" applyNumberFormat="1">
      <alignment horizontal="center" readingOrder="0" shrinkToFit="0" vertical="center" wrapText="0"/>
    </xf>
    <xf borderId="37" fillId="10" fontId="23" numFmtId="4" xfId="0" applyAlignment="1" applyBorder="1" applyFont="1" applyNumberFormat="1">
      <alignment horizontal="left" readingOrder="0" shrinkToFit="0" vertical="bottom" wrapText="0"/>
    </xf>
    <xf borderId="64" fillId="10" fontId="22" numFmtId="0" xfId="0" applyAlignment="1" applyBorder="1" applyFont="1">
      <alignment horizontal="left" shrinkToFit="0" vertical="bottom" wrapText="0"/>
    </xf>
    <xf borderId="65" fillId="10" fontId="22" numFmtId="0" xfId="0" applyAlignment="1" applyBorder="1" applyFont="1">
      <alignment horizontal="left" shrinkToFit="0" vertical="bottom" wrapText="0"/>
    </xf>
    <xf borderId="0" fillId="8" fontId="13" numFmtId="0" xfId="0" applyAlignment="1" applyFont="1">
      <alignment readingOrder="0"/>
    </xf>
    <xf borderId="0" fillId="8" fontId="13" numFmtId="0" xfId="0" applyFont="1"/>
    <xf borderId="40" fillId="2" fontId="24" numFmtId="169" xfId="0" applyAlignment="1" applyBorder="1" applyFont="1" applyNumberFormat="1">
      <alignment horizontal="center" shrinkToFit="0" vertical="center" wrapText="1"/>
    </xf>
    <xf borderId="66" fillId="10" fontId="20" numFmtId="0" xfId="0" applyAlignment="1" applyBorder="1" applyFont="1">
      <alignment horizontal="center" shrinkToFit="0" vertical="center" wrapText="0"/>
    </xf>
    <xf borderId="15" fillId="10" fontId="9" numFmtId="177" xfId="0" applyAlignment="1" applyBorder="1" applyFont="1" applyNumberFormat="1">
      <alignment horizontal="center" readingOrder="0" shrinkToFit="0" vertical="center" wrapText="0"/>
    </xf>
    <xf borderId="15" fillId="10" fontId="9" numFmtId="0" xfId="0" applyAlignment="1" applyBorder="1" applyFont="1">
      <alignment horizontal="center" readingOrder="0" shrinkToFit="0" vertical="center" wrapText="0"/>
    </xf>
    <xf borderId="37" fillId="10" fontId="9" numFmtId="0" xfId="0" applyAlignment="1" applyBorder="1" applyFont="1">
      <alignment horizontal="left" readingOrder="0" shrinkToFit="0" vertical="center" wrapText="0"/>
    </xf>
    <xf borderId="0" fillId="0" fontId="36" numFmtId="0" xfId="0" applyAlignment="1" applyFont="1">
      <alignment horizontal="left" readingOrder="0" vertical="center"/>
    </xf>
    <xf borderId="15" fillId="13" fontId="37" numFmtId="0" xfId="0" applyAlignment="1" applyBorder="1" applyFill="1" applyFont="1">
      <alignment readingOrder="0" shrinkToFit="0" vertical="bottom" wrapText="0"/>
    </xf>
    <xf borderId="15" fillId="13" fontId="4" numFmtId="178" xfId="0" applyAlignment="1" applyBorder="1" applyFont="1" applyNumberFormat="1">
      <alignment horizontal="center" shrinkToFit="0" vertical="bottom" wrapText="0"/>
    </xf>
    <xf borderId="37" fillId="10" fontId="3" numFmtId="0" xfId="0" applyAlignment="1" applyBorder="1" applyFont="1">
      <alignment horizontal="center" readingOrder="0" shrinkToFit="0" vertical="bottom" wrapText="0"/>
    </xf>
    <xf borderId="15" fillId="10" fontId="3" numFmtId="0" xfId="0" applyAlignment="1" applyBorder="1" applyFont="1">
      <alignment horizontal="center" readingOrder="0" shrinkToFit="0" vertical="bottom" wrapText="0"/>
    </xf>
    <xf borderId="15" fillId="10" fontId="26" numFmtId="0" xfId="0" applyAlignment="1" applyBorder="1" applyFont="1">
      <alignment horizontal="center" shrinkToFit="0" vertical="bottom" wrapText="0"/>
    </xf>
    <xf borderId="15" fillId="0" fontId="38" numFmtId="0" xfId="0" applyAlignment="1" applyBorder="1" applyFont="1">
      <alignment horizontal="left" readingOrder="0"/>
    </xf>
    <xf borderId="15" fillId="0" fontId="38" numFmtId="171" xfId="0" applyAlignment="1" applyBorder="1" applyFont="1" applyNumberFormat="1">
      <alignment horizontal="left" readingOrder="0"/>
    </xf>
    <xf borderId="15" fillId="0" fontId="9" numFmtId="171" xfId="0" applyAlignment="1" applyBorder="1" applyFont="1" applyNumberFormat="1">
      <alignment horizontal="center" readingOrder="0" shrinkToFit="0" vertical="bottom" wrapText="0"/>
    </xf>
    <xf borderId="15" fillId="8" fontId="26" numFmtId="179" xfId="0" applyAlignment="1" applyBorder="1" applyFont="1" applyNumberFormat="1">
      <alignment shrinkToFit="0" vertical="bottom" wrapText="0"/>
    </xf>
    <xf borderId="0" fillId="0" fontId="39" numFmtId="0" xfId="0" applyAlignment="1" applyFont="1">
      <alignment shrinkToFit="0" vertical="center" wrapText="1"/>
    </xf>
    <xf borderId="0" fillId="0" fontId="40" numFmtId="0" xfId="0" applyAlignment="1" applyFont="1">
      <alignment readingOrder="0"/>
    </xf>
    <xf borderId="17" fillId="0" fontId="9" numFmtId="171" xfId="0" applyAlignment="1" applyBorder="1" applyFont="1" applyNumberFormat="1">
      <alignment horizontal="center" readingOrder="0" shrinkToFit="0" vertical="bottom" wrapText="0"/>
    </xf>
    <xf borderId="15" fillId="0" fontId="41" numFmtId="0" xfId="0" applyAlignment="1" applyBorder="1" applyFont="1">
      <alignment horizontal="left" readingOrder="0"/>
    </xf>
    <xf borderId="15" fillId="0" fontId="41" numFmtId="171" xfId="0" applyAlignment="1" applyBorder="1" applyFont="1" applyNumberFormat="1">
      <alignment horizontal="left" readingOrder="0"/>
    </xf>
    <xf borderId="15" fillId="8" fontId="26" numFmtId="0" xfId="0" applyAlignment="1" applyBorder="1" applyFont="1">
      <alignment horizontal="center" shrinkToFit="0" vertical="bottom" wrapText="0"/>
    </xf>
    <xf borderId="15" fillId="8" fontId="26" numFmtId="171" xfId="0" applyAlignment="1" applyBorder="1" applyFont="1" applyNumberFormat="1">
      <alignment horizontal="center" shrinkToFit="0" vertical="bottom" wrapText="0"/>
    </xf>
    <xf borderId="15" fillId="14" fontId="26" numFmtId="179" xfId="0" applyAlignment="1" applyBorder="1" applyFill="1" applyFont="1" applyNumberFormat="1">
      <alignment horizontal="center" shrinkToFit="0" vertical="bottom" wrapText="0"/>
    </xf>
    <xf borderId="0" fillId="0" fontId="27" numFmtId="0" xfId="0" applyAlignment="1" applyFont="1">
      <alignment shrinkToFit="0" vertical="bottom" wrapText="0"/>
    </xf>
    <xf borderId="0" fillId="0" fontId="27" numFmtId="0" xfId="0" applyAlignment="1" applyFont="1">
      <alignment horizontal="center" shrinkToFit="0" vertical="bottom" wrapText="0"/>
    </xf>
    <xf borderId="28" fillId="14" fontId="42" numFmtId="0" xfId="0" applyAlignment="1" applyBorder="1" applyFont="1">
      <alignment shrinkToFit="0" vertical="bottom" wrapText="0"/>
    </xf>
    <xf borderId="28" fillId="14" fontId="27" numFmtId="0" xfId="0" applyAlignment="1" applyBorder="1" applyFont="1">
      <alignment horizontal="center" shrinkToFit="0" vertical="bottom" wrapText="0"/>
    </xf>
    <xf borderId="28" fillId="14" fontId="42" numFmtId="179" xfId="0" applyAlignment="1" applyBorder="1" applyFont="1" applyNumberFormat="1">
      <alignment shrinkToFit="0" vertical="bottom" wrapText="0"/>
    </xf>
    <xf borderId="15" fillId="13" fontId="37" numFmtId="178" xfId="0" applyAlignment="1" applyBorder="1" applyFont="1" applyNumberFormat="1">
      <alignment horizontal="center" readingOrder="0"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0" fontId="4" numFmtId="178" xfId="0" applyAlignment="1" applyFont="1" applyNumberFormat="1">
      <alignment horizontal="center" shrinkToFit="0" vertical="bottom" wrapText="0"/>
    </xf>
    <xf borderId="37" fillId="10" fontId="43" numFmtId="0" xfId="0" applyAlignment="1" applyBorder="1" applyFont="1">
      <alignment horizontal="left" readingOrder="0" shrinkToFit="0" vertical="bottom" wrapText="0"/>
    </xf>
    <xf borderId="15" fillId="10" fontId="44" numFmtId="169" xfId="0" applyAlignment="1" applyBorder="1" applyFont="1" applyNumberFormat="1">
      <alignment horizontal="center" shrinkToFit="0" vertical="center" wrapText="0"/>
    </xf>
    <xf borderId="15" fillId="10" fontId="43" numFmtId="169" xfId="0" applyAlignment="1" applyBorder="1" applyFont="1" applyNumberFormat="1">
      <alignment horizontal="center" readingOrder="0" shrinkToFit="0" vertical="center" wrapText="0"/>
    </xf>
    <xf borderId="37" fillId="12" fontId="43" numFmtId="0" xfId="0" applyAlignment="1" applyBorder="1" applyFont="1">
      <alignment horizontal="left" readingOrder="0" shrinkToFit="0" vertical="bottom" wrapText="0"/>
    </xf>
    <xf borderId="37" fillId="12" fontId="15" numFmtId="0" xfId="0" applyAlignment="1" applyBorder="1" applyFont="1">
      <alignment readingOrder="0" shrinkToFit="0" vertical="bottom" wrapText="0"/>
    </xf>
    <xf borderId="52" fillId="12" fontId="15" numFmtId="0" xfId="0" applyAlignment="1" applyBorder="1" applyFont="1">
      <alignment readingOrder="0" shrinkToFit="0" vertical="bottom" wrapText="0"/>
    </xf>
    <xf borderId="15" fillId="11" fontId="26" numFmtId="0" xfId="0" applyAlignment="1" applyBorder="1" applyFont="1">
      <alignment horizontal="center" shrinkToFit="0" vertical="center" wrapText="0"/>
    </xf>
    <xf borderId="15" fillId="11" fontId="26" numFmtId="171" xfId="0" applyAlignment="1" applyBorder="1" applyFont="1" applyNumberFormat="1">
      <alignment horizontal="center" shrinkToFit="0" vertical="center" wrapText="0"/>
    </xf>
    <xf borderId="15" fillId="11" fontId="26" numFmtId="171" xfId="0" applyAlignment="1" applyBorder="1" applyFont="1" applyNumberFormat="1">
      <alignment horizontal="center" shrinkToFit="0" vertical="center" wrapText="1"/>
    </xf>
    <xf borderId="15" fillId="0" fontId="27" numFmtId="0" xfId="0" applyAlignment="1" applyBorder="1" applyFont="1">
      <alignment horizontal="left" shrinkToFit="0" vertical="bottom" wrapText="0"/>
    </xf>
    <xf borderId="15" fillId="0" fontId="27" numFmtId="164" xfId="0" applyAlignment="1" applyBorder="1" applyFont="1" applyNumberFormat="1">
      <alignment shrinkToFit="0" vertical="bottom" wrapText="0"/>
    </xf>
    <xf borderId="37" fillId="0" fontId="27" numFmtId="0" xfId="0" applyAlignment="1" applyBorder="1" applyFont="1">
      <alignment horizontal="center" shrinkToFit="0" vertical="bottom" wrapText="1"/>
    </xf>
    <xf borderId="15" fillId="0" fontId="28" numFmtId="0" xfId="0" applyAlignment="1" applyBorder="1" applyFont="1">
      <alignment horizontal="center" shrinkToFit="0" vertical="bottom" wrapText="0"/>
    </xf>
    <xf borderId="15" fillId="0" fontId="27" numFmtId="16" xfId="0" applyAlignment="1" applyBorder="1" applyFont="1" applyNumberFormat="1">
      <alignment horizontal="center" shrinkToFit="0" vertical="center" wrapText="1"/>
    </xf>
    <xf borderId="37" fillId="0" fontId="27" numFmtId="0" xfId="0" applyAlignment="1" applyBorder="1" applyFont="1">
      <alignment horizontal="center" shrinkToFit="0" vertical="bottom" wrapText="0"/>
    </xf>
    <xf borderId="15" fillId="10" fontId="27" numFmtId="0" xfId="0" applyAlignment="1" applyBorder="1" applyFont="1">
      <alignment shrinkToFit="0" vertical="bottom" wrapText="0"/>
    </xf>
    <xf borderId="15" fillId="10" fontId="27" numFmtId="0" xfId="0" applyAlignment="1" applyBorder="1" applyFont="1">
      <alignment horizontal="center" shrinkToFit="0" vertical="bottom" wrapText="0"/>
    </xf>
    <xf borderId="15" fillId="10" fontId="27" numFmtId="16" xfId="0" applyAlignment="1" applyBorder="1" applyFont="1" applyNumberFormat="1">
      <alignment horizontal="center" shrinkToFit="0" vertical="bottom" wrapText="0"/>
    </xf>
    <xf borderId="37" fillId="0" fontId="27" numFmtId="0" xfId="0" applyAlignment="1" applyBorder="1" applyFont="1">
      <alignment horizontal="left" shrinkToFit="0" vertical="bottom" wrapText="0"/>
    </xf>
    <xf borderId="15" fillId="10" fontId="26" numFmtId="0" xfId="0" applyAlignment="1" applyBorder="1" applyFont="1">
      <alignment shrinkToFit="0" vertical="bottom" wrapText="0"/>
    </xf>
    <xf borderId="15" fillId="0" fontId="26" numFmtId="164" xfId="0" applyAlignment="1" applyBorder="1" applyFont="1" applyNumberFormat="1">
      <alignment shrinkToFit="0" vertical="bottom" wrapText="0"/>
    </xf>
    <xf borderId="24" fillId="10" fontId="26" numFmtId="0" xfId="0" applyAlignment="1" applyBorder="1" applyFont="1">
      <alignment horizontal="left" shrinkToFit="0" vertical="bottom" wrapText="0"/>
    </xf>
    <xf borderId="0" fillId="0" fontId="27" numFmtId="0" xfId="0" applyAlignment="1" applyFont="1">
      <alignment horizontal="left" shrinkToFit="0" vertical="bottom" wrapText="0"/>
    </xf>
    <xf borderId="39" fillId="14" fontId="42" numFmtId="0" xfId="0" applyAlignment="1" applyBorder="1" applyFont="1">
      <alignment horizontal="center" shrinkToFit="0" vertical="center" wrapText="0"/>
    </xf>
    <xf borderId="28" fillId="14" fontId="42" numFmtId="180" xfId="0" applyAlignment="1" applyBorder="1" applyFont="1" applyNumberFormat="1">
      <alignment horizontal="center" shrinkToFit="0" vertical="bottom" wrapText="0"/>
    </xf>
    <xf borderId="0" fillId="0" fontId="42" numFmtId="0" xfId="0" applyAlignment="1" applyFont="1">
      <alignment horizontal="left" shrinkToFit="0" vertical="bottom" wrapText="0"/>
    </xf>
    <xf borderId="15" fillId="0" fontId="6" numFmtId="178" xfId="0" applyAlignment="1" applyBorder="1" applyFont="1" applyNumberFormat="1">
      <alignment horizontal="center" shrinkToFit="0" vertical="bottom" wrapText="0"/>
    </xf>
    <xf borderId="15" fillId="0" fontId="0" numFmtId="178" xfId="0" applyAlignment="1" applyBorder="1" applyFont="1" applyNumberFormat="1">
      <alignment horizontal="center" shrinkToFit="0" vertical="bottom" wrapText="0"/>
    </xf>
    <xf borderId="0" fillId="0" fontId="45" numFmtId="0" xfId="0" applyAlignment="1" applyFont="1">
      <alignment shrinkToFit="0" vertical="bottom" wrapText="0"/>
    </xf>
    <xf borderId="0" fillId="0" fontId="45" numFmtId="178" xfId="0" applyAlignment="1" applyFont="1" applyNumberFormat="1">
      <alignment shrinkToFit="0" vertical="bottom" wrapText="0"/>
    </xf>
    <xf borderId="15" fillId="14" fontId="46" numFmtId="0" xfId="0" applyAlignment="1" applyBorder="1" applyFont="1">
      <alignment horizontal="center" shrinkToFit="0" vertical="bottom" wrapText="0"/>
    </xf>
    <xf borderId="15" fillId="14" fontId="46" numFmtId="178" xfId="0" applyAlignment="1" applyBorder="1" applyFont="1" applyNumberFormat="1">
      <alignment horizontal="center" shrinkToFit="0" vertical="bottom" wrapText="0"/>
    </xf>
    <xf borderId="28" fillId="14" fontId="45" numFmtId="178" xfId="0" applyAlignment="1" applyBorder="1" applyFont="1" applyNumberFormat="1">
      <alignment shrinkToFit="0" vertical="bottom" wrapText="0"/>
    </xf>
    <xf borderId="24" fillId="10" fontId="3" numFmtId="0" xfId="0" applyAlignment="1" applyBorder="1" applyFont="1">
      <alignment horizontal="center" shrinkToFit="0" vertical="center" wrapText="0"/>
    </xf>
    <xf borderId="37" fillId="0" fontId="6" numFmtId="0" xfId="0" applyAlignment="1" applyBorder="1" applyFont="1">
      <alignment horizontal="left" shrinkToFit="0" vertical="bottom" wrapText="1"/>
    </xf>
    <xf borderId="24" fillId="10" fontId="3" numFmtId="0" xfId="0" applyAlignment="1" applyBorder="1" applyFont="1">
      <alignment horizontal="center" shrinkToFit="0" vertical="bottom" wrapText="0"/>
    </xf>
    <xf borderId="37" fillId="0" fontId="6" numFmtId="0" xfId="0" applyAlignment="1" applyBorder="1" applyFont="1">
      <alignment horizontal="left" shrinkToFit="0" vertical="bottom" wrapText="0"/>
    </xf>
    <xf borderId="15" fillId="11" fontId="3" numFmtId="173" xfId="0" applyAlignment="1" applyBorder="1" applyFont="1" applyNumberFormat="1">
      <alignment horizontal="center" shrinkToFit="0" vertical="bottom" wrapText="0"/>
    </xf>
    <xf borderId="15" fillId="11" fontId="3" numFmtId="0" xfId="0" applyAlignment="1" applyBorder="1" applyFont="1">
      <alignment horizontal="center" shrinkToFit="0" vertical="bottom" wrapText="0"/>
    </xf>
    <xf borderId="24" fillId="11" fontId="3" numFmtId="0" xfId="0" applyAlignment="1" applyBorder="1" applyFont="1">
      <alignment horizontal="center" shrinkToFit="0" vertical="bottom" wrapText="0"/>
    </xf>
    <xf borderId="0" fillId="0" fontId="3" numFmtId="0" xfId="0" applyAlignment="1" applyFont="1">
      <alignment horizontal="center" shrinkToFit="0" vertical="bottom" wrapText="0"/>
    </xf>
    <xf borderId="15" fillId="11" fontId="25" numFmtId="0" xfId="0" applyAlignment="1" applyBorder="1" applyFont="1">
      <alignment horizontal="center" shrinkToFit="0" vertical="bottom" wrapText="0"/>
    </xf>
    <xf borderId="15" fillId="0" fontId="20" numFmtId="173" xfId="0" applyAlignment="1" applyBorder="1" applyFont="1" applyNumberFormat="1">
      <alignment horizontal="center" shrinkToFit="0" vertical="bottom" wrapText="0"/>
    </xf>
    <xf borderId="15" fillId="0" fontId="20" numFmtId="0" xfId="0" applyAlignment="1" applyBorder="1" applyFont="1">
      <alignment horizontal="center" shrinkToFit="0" vertical="bottom" wrapText="0"/>
    </xf>
    <xf borderId="15" fillId="0" fontId="6" numFmtId="164" xfId="0" applyAlignment="1" applyBorder="1" applyFont="1" applyNumberFormat="1">
      <alignment horizontal="center" shrinkToFit="0" vertical="bottom" wrapText="0"/>
    </xf>
    <xf borderId="37" fillId="0" fontId="6" numFmtId="164" xfId="0" applyAlignment="1" applyBorder="1" applyFont="1" applyNumberFormat="1">
      <alignment horizontal="center" shrinkToFit="0" vertical="bottom" wrapText="0"/>
    </xf>
    <xf borderId="0" fillId="0" fontId="6" numFmtId="0" xfId="0" applyAlignment="1" applyFont="1">
      <alignment shrinkToFit="0" vertical="bottom" wrapText="0"/>
    </xf>
    <xf borderId="15" fillId="0" fontId="47" numFmtId="0" xfId="0" applyAlignment="1" applyBorder="1" applyFont="1">
      <alignment shrinkToFit="0" vertical="bottom" wrapText="0"/>
    </xf>
    <xf borderId="15" fillId="0" fontId="47" numFmtId="164" xfId="0" applyAlignment="1" applyBorder="1" applyFont="1" applyNumberFormat="1">
      <alignment horizontal="center" shrinkToFit="0" vertical="bottom" wrapText="0"/>
    </xf>
    <xf borderId="15" fillId="0" fontId="47" numFmtId="164" xfId="0" applyAlignment="1" applyBorder="1" applyFont="1" applyNumberFormat="1">
      <alignment shrinkToFit="0" vertical="bottom" wrapText="0"/>
    </xf>
    <xf borderId="0" fillId="0" fontId="6" numFmtId="164" xfId="0" applyAlignment="1" applyFont="1" applyNumberFormat="1">
      <alignment horizontal="center" shrinkToFit="0" vertical="bottom" wrapText="0"/>
    </xf>
    <xf borderId="0" fillId="0" fontId="10" numFmtId="0" xfId="0" applyAlignment="1" applyFont="1">
      <alignment shrinkToFit="0" vertical="bottom" wrapText="0"/>
    </xf>
    <xf borderId="15" fillId="0" fontId="10" numFmtId="164" xfId="0" applyAlignment="1" applyBorder="1" applyFont="1" applyNumberFormat="1">
      <alignment horizontal="center" shrinkToFit="0" vertical="bottom" wrapText="0"/>
    </xf>
    <xf borderId="37" fillId="0" fontId="10" numFmtId="164" xfId="0" applyAlignment="1" applyBorder="1" applyFont="1" applyNumberFormat="1">
      <alignment horizontal="center" shrinkToFit="0" vertical="bottom" wrapText="0"/>
    </xf>
    <xf borderId="15" fillId="11" fontId="25" numFmtId="181" xfId="0" applyAlignment="1" applyBorder="1" applyFont="1" applyNumberFormat="1">
      <alignment horizontal="center" shrinkToFit="0" vertical="bottom" wrapText="0"/>
    </xf>
    <xf borderId="37" fillId="11" fontId="21" numFmtId="0" xfId="0" applyAlignment="1" applyBorder="1" applyFont="1">
      <alignment horizontal="center" shrinkToFit="0" vertical="bottom" wrapText="0"/>
    </xf>
    <xf borderId="15" fillId="11" fontId="7" numFmtId="164" xfId="0" applyAlignment="1" applyBorder="1" applyFont="1" applyNumberFormat="1">
      <alignment horizontal="center" shrinkToFit="0" vertical="bottom" wrapText="0"/>
    </xf>
    <xf borderId="24" fillId="11" fontId="7" numFmtId="164" xfId="0" applyAlignment="1" applyBorder="1" applyFont="1" applyNumberFormat="1">
      <alignment horizontal="center" shrinkToFit="0" vertical="bottom" wrapText="0"/>
    </xf>
    <xf borderId="0" fillId="0" fontId="7" numFmtId="0" xfId="0" applyAlignment="1" applyFont="1">
      <alignment shrinkToFit="0" vertical="bottom" wrapText="0"/>
    </xf>
    <xf borderId="52" fillId="0" fontId="32" numFmtId="0" xfId="0" applyAlignment="1" applyBorder="1" applyFont="1">
      <alignment horizontal="center" shrinkToFit="0" vertical="bottom" wrapText="1"/>
    </xf>
    <xf borderId="37" fillId="10" fontId="48" numFmtId="0" xfId="0" applyAlignment="1" applyBorder="1" applyFont="1">
      <alignment horizontal="center" shrinkToFit="0" vertical="center" wrapText="0"/>
    </xf>
    <xf borderId="61" fillId="0" fontId="2" numFmtId="0" xfId="0" applyBorder="1" applyFont="1"/>
    <xf borderId="15" fillId="10" fontId="20" numFmtId="0" xfId="0" applyAlignment="1" applyBorder="1" applyFont="1">
      <alignment horizontal="left" shrinkToFit="0" vertical="center" wrapText="0"/>
    </xf>
    <xf borderId="15" fillId="10" fontId="20" numFmtId="0" xfId="0" applyAlignment="1" applyBorder="1" applyFont="1">
      <alignment horizontal="left" shrinkToFit="0" vertical="bottom" wrapText="0"/>
    </xf>
    <xf borderId="0" fillId="0" fontId="9" numFmtId="0" xfId="0" applyAlignment="1" applyFont="1">
      <alignment shrinkToFit="0" vertical="bottom" wrapText="0"/>
    </xf>
    <xf borderId="0" fillId="0" fontId="32" numFmtId="0" xfId="0" applyAlignment="1" applyFont="1">
      <alignment shrinkToFit="0" vertical="bottom" wrapText="0"/>
    </xf>
    <xf borderId="15" fillId="10" fontId="21" numFmtId="169" xfId="0" applyAlignment="1" applyBorder="1" applyFont="1" applyNumberFormat="1">
      <alignment horizontal="center" shrinkToFit="0" vertical="bottom" wrapText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customschemas.google.com/relationships/workbookmetadata" Target="metadata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1.xml"/><Relationship Id="rId3" Type="http://schemas.openxmlformats.org/officeDocument/2006/relationships/vmlDrawing" Target="../drawings/vmlDrawing2.v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5"/>
    <col customWidth="1" min="2" max="2" width="33.25"/>
    <col customWidth="1" min="3" max="3" width="12.25"/>
    <col customWidth="1" min="4" max="4" width="10.63"/>
    <col customWidth="1" min="5" max="5" width="13.25"/>
    <col customWidth="1" min="6" max="6" width="10.63"/>
    <col customWidth="1" min="7" max="8" width="11.5"/>
    <col customWidth="1" min="9" max="10" width="11.0"/>
    <col customWidth="1" min="11" max="14" width="10.63"/>
    <col customWidth="1" min="15" max="17" width="11.5"/>
    <col customWidth="1" min="18" max="18" width="13.25"/>
    <col customWidth="1" min="19" max="19" width="11.0"/>
    <col customWidth="1" min="20" max="20" width="10.63"/>
    <col customWidth="1" min="21" max="26" width="8.0"/>
  </cols>
  <sheetData>
    <row r="1" ht="38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/>
    </row>
    <row r="2" ht="15.0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4"/>
    </row>
    <row r="3" ht="15.0" customHeight="1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6"/>
      <c r="P3" s="6"/>
      <c r="Q3" s="6"/>
      <c r="R3" s="4"/>
      <c r="S3" s="4"/>
      <c r="T3" s="4"/>
    </row>
    <row r="4" ht="15.75" customHeight="1">
      <c r="A4" s="7" t="s">
        <v>2</v>
      </c>
      <c r="B4" s="2"/>
      <c r="C4" s="2"/>
      <c r="D4" s="3"/>
      <c r="E4" s="8"/>
      <c r="F4" s="8"/>
      <c r="G4" s="9" t="s">
        <v>3</v>
      </c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10" t="s">
        <v>4</v>
      </c>
      <c r="T4" s="4"/>
    </row>
    <row r="5" ht="25.5" customHeight="1">
      <c r="A5" s="11"/>
      <c r="B5" s="11"/>
      <c r="C5" s="12"/>
      <c r="D5" s="13"/>
      <c r="E5" s="14" t="s">
        <v>5</v>
      </c>
      <c r="F5" s="15"/>
      <c r="G5" s="14" t="s">
        <v>6</v>
      </c>
      <c r="H5" s="15"/>
      <c r="I5" s="14" t="s">
        <v>7</v>
      </c>
      <c r="J5" s="15"/>
      <c r="K5" s="14" t="s">
        <v>8</v>
      </c>
      <c r="L5" s="15"/>
      <c r="M5" s="14" t="s">
        <v>9</v>
      </c>
      <c r="N5" s="15"/>
      <c r="O5" s="14" t="s">
        <v>10</v>
      </c>
      <c r="P5" s="15"/>
      <c r="Q5" s="14" t="s">
        <v>11</v>
      </c>
      <c r="R5" s="15"/>
      <c r="S5" s="16"/>
      <c r="T5" s="4"/>
    </row>
    <row r="6" ht="23.25" customHeight="1">
      <c r="A6" s="17" t="s">
        <v>12</v>
      </c>
      <c r="B6" s="18" t="s">
        <v>13</v>
      </c>
      <c r="C6" s="18" t="s">
        <v>14</v>
      </c>
      <c r="D6" s="19" t="s">
        <v>15</v>
      </c>
      <c r="E6" s="20" t="s">
        <v>16</v>
      </c>
      <c r="F6" s="21" t="s">
        <v>17</v>
      </c>
      <c r="G6" s="20" t="s">
        <v>18</v>
      </c>
      <c r="H6" s="21" t="s">
        <v>19</v>
      </c>
      <c r="I6" s="20" t="s">
        <v>20</v>
      </c>
      <c r="J6" s="21" t="s">
        <v>21</v>
      </c>
      <c r="K6" s="20" t="s">
        <v>22</v>
      </c>
      <c r="L6" s="21" t="s">
        <v>23</v>
      </c>
      <c r="M6" s="20" t="s">
        <v>24</v>
      </c>
      <c r="N6" s="21" t="s">
        <v>25</v>
      </c>
      <c r="O6" s="20" t="s">
        <v>26</v>
      </c>
      <c r="P6" s="21" t="s">
        <v>27</v>
      </c>
      <c r="Q6" s="20" t="s">
        <v>28</v>
      </c>
      <c r="R6" s="21" t="s">
        <v>29</v>
      </c>
      <c r="S6" s="20" t="s">
        <v>30</v>
      </c>
      <c r="T6" s="4"/>
    </row>
    <row r="7" ht="15.0" customHeight="1">
      <c r="A7" s="22" t="s">
        <v>31</v>
      </c>
      <c r="B7" s="23" t="s">
        <v>32</v>
      </c>
      <c r="C7" s="24" t="s">
        <v>33</v>
      </c>
      <c r="D7" s="25">
        <v>51031.0</v>
      </c>
      <c r="E7" s="26">
        <f>6400+600</f>
        <v>7000</v>
      </c>
      <c r="F7" s="27">
        <f>Alejandro!C17</f>
        <v>7000</v>
      </c>
      <c r="G7" s="28">
        <f>600-600</f>
        <v>0</v>
      </c>
      <c r="H7" s="29"/>
      <c r="I7" s="30"/>
      <c r="J7" s="31"/>
      <c r="K7" s="32"/>
      <c r="L7" s="31"/>
      <c r="M7" s="32"/>
      <c r="N7" s="31"/>
      <c r="O7" s="32"/>
      <c r="P7" s="31"/>
      <c r="Q7" s="32"/>
      <c r="R7" s="31"/>
      <c r="S7" s="33">
        <f>CONSOLIDADO!$E7+CONSOLIDADO!$G7+CONSOLIDADO!$I7+CONSOLIDADO!$K7+CONSOLIDADO!$M7+CONSOLIDADO!$O7+CONSOLIDADO!$Q7-CONSOLIDADO!$F7-CONSOLIDADO!$H7-CONSOLIDADO!$J7-CONSOLIDADO!$L7-CONSOLIDADO!$N7-CONSOLIDADO!$P7-CONSOLIDADO!$R7</f>
        <v>0</v>
      </c>
      <c r="T7" s="34"/>
    </row>
    <row r="8" ht="15.0" customHeight="1">
      <c r="A8" s="35"/>
      <c r="B8" s="23" t="s">
        <v>34</v>
      </c>
      <c r="C8" s="24" t="s">
        <v>33</v>
      </c>
      <c r="D8" s="25">
        <v>51225.0</v>
      </c>
      <c r="E8" s="26">
        <v>6400.0</v>
      </c>
      <c r="F8" s="27">
        <f>Alexandre!C10</f>
        <v>6400</v>
      </c>
      <c r="G8" s="36"/>
      <c r="H8" s="37"/>
      <c r="I8" s="38"/>
      <c r="J8" s="39"/>
      <c r="K8" s="40"/>
      <c r="L8" s="41"/>
      <c r="M8" s="40"/>
      <c r="N8" s="41"/>
      <c r="O8" s="42"/>
      <c r="P8" s="43"/>
      <c r="Q8" s="42"/>
      <c r="R8" s="43"/>
      <c r="S8" s="33">
        <f>CONSOLIDADO!$E8+CONSOLIDADO!$G8+CONSOLIDADO!$I8+CONSOLIDADO!$K8+CONSOLIDADO!$M8+CONSOLIDADO!$O8+CONSOLIDADO!$Q8-CONSOLIDADO!$F8-CONSOLIDADO!$H8-CONSOLIDADO!$J8-CONSOLIDADO!$L8-CONSOLIDADO!$N8-CONSOLIDADO!$P8-CONSOLIDADO!$R8</f>
        <v>0</v>
      </c>
    </row>
    <row r="9" ht="15.0" customHeight="1">
      <c r="A9" s="44"/>
      <c r="B9" s="45" t="s">
        <v>35</v>
      </c>
      <c r="C9" s="24" t="s">
        <v>33</v>
      </c>
      <c r="D9" s="25">
        <v>53747.0</v>
      </c>
      <c r="E9" s="42">
        <v>6400.0</v>
      </c>
      <c r="F9" s="43">
        <f>Ana_Beatris!C10</f>
        <v>6400</v>
      </c>
      <c r="G9" s="46">
        <f>238+362</f>
        <v>600</v>
      </c>
      <c r="H9" s="47">
        <f>Ana_Beatris!E10</f>
        <v>705.57</v>
      </c>
      <c r="I9" s="42"/>
      <c r="J9" s="48"/>
      <c r="K9" s="38">
        <f>362-362</f>
        <v>0</v>
      </c>
      <c r="L9" s="48"/>
      <c r="M9" s="38"/>
      <c r="N9" s="48"/>
      <c r="O9" s="38"/>
      <c r="P9" s="48"/>
      <c r="Q9" s="38"/>
      <c r="R9" s="48"/>
      <c r="S9" s="33">
        <f>CONSOLIDADO!$E9+CONSOLIDADO!$G9+CONSOLIDADO!$I9+CONSOLIDADO!$K9+CONSOLIDADO!$M9+CONSOLIDADO!$O9+CONSOLIDADO!$Q9-CONSOLIDADO!$F9-CONSOLIDADO!$H9-CONSOLIDADO!$J9-CONSOLIDADO!$L9-CONSOLIDADO!$N9-CONSOLIDADO!$P9-CONSOLIDADO!$R9</f>
        <v>-105.57</v>
      </c>
    </row>
    <row r="10" ht="15.0" customHeight="1">
      <c r="A10" s="44"/>
      <c r="B10" s="45" t="s">
        <v>36</v>
      </c>
      <c r="C10" s="49" t="s">
        <v>37</v>
      </c>
      <c r="D10" s="25">
        <v>53760.0</v>
      </c>
      <c r="E10" s="42">
        <v>9600.0</v>
      </c>
      <c r="F10" s="43">
        <f>Edson!C10</f>
        <v>9600</v>
      </c>
      <c r="G10" s="46">
        <f>1000+1486.8+803.6+1000+109.6</f>
        <v>4400</v>
      </c>
      <c r="H10" s="50">
        <f>Edson!E17</f>
        <v>4355.24</v>
      </c>
      <c r="I10" s="38">
        <f>1486.8-1486.8</f>
        <v>0</v>
      </c>
      <c r="J10" s="48"/>
      <c r="K10" s="38">
        <f>803.6-803.6</f>
        <v>0</v>
      </c>
      <c r="L10" s="48"/>
      <c r="M10" s="38">
        <f>1000-1000</f>
        <v>0</v>
      </c>
      <c r="N10" s="48"/>
      <c r="O10" s="38">
        <v>1000.0</v>
      </c>
      <c r="P10" s="48">
        <f>Edson!M10</f>
        <v>1000</v>
      </c>
      <c r="Q10" s="38">
        <f>109.6-109.6</f>
        <v>0</v>
      </c>
      <c r="R10" s="48"/>
      <c r="S10" s="33">
        <f>CONSOLIDADO!$E10+CONSOLIDADO!$G10+CONSOLIDADO!$I10+CONSOLIDADO!$K10+CONSOLIDADO!$M10+CONSOLIDADO!$O10+CONSOLIDADO!$Q10-CONSOLIDADO!$F10-CONSOLIDADO!$H10-CONSOLIDADO!$J10-CONSOLIDADO!$L10-CONSOLIDADO!$N10-CONSOLIDADO!$P10-CONSOLIDADO!$R10</f>
        <v>44.76</v>
      </c>
    </row>
    <row r="11" ht="15.0" customHeight="1">
      <c r="A11" s="44"/>
      <c r="B11" s="51" t="s">
        <v>38</v>
      </c>
      <c r="C11" s="24" t="s">
        <v>33</v>
      </c>
      <c r="D11" s="25">
        <v>51337.0</v>
      </c>
      <c r="E11" s="42">
        <v>3200.0</v>
      </c>
      <c r="F11" s="43">
        <f>Eduardo!C10</f>
        <v>3200</v>
      </c>
      <c r="G11" s="46">
        <v>3800.0</v>
      </c>
      <c r="H11" s="47">
        <f>Eduardo!E10</f>
        <v>4225.66</v>
      </c>
      <c r="I11" s="38"/>
      <c r="J11" s="48"/>
      <c r="K11" s="38"/>
      <c r="L11" s="48"/>
      <c r="M11" s="38"/>
      <c r="N11" s="48"/>
      <c r="O11" s="38"/>
      <c r="P11" s="48"/>
      <c r="Q11" s="38"/>
      <c r="R11" s="48"/>
      <c r="S11" s="33">
        <f>CONSOLIDADO!$E11+CONSOLIDADO!$G11+CONSOLIDADO!$I11+CONSOLIDADO!$K11+CONSOLIDADO!$M11+CONSOLIDADO!$O11+CONSOLIDADO!$Q11-CONSOLIDADO!$F11-CONSOLIDADO!$H11-CONSOLIDADO!$J11-CONSOLIDADO!$L11-CONSOLIDADO!$N11-CONSOLIDADO!$P11-CONSOLIDADO!$R11</f>
        <v>-425.66</v>
      </c>
    </row>
    <row r="12" ht="15.0" customHeight="1">
      <c r="A12" s="44"/>
      <c r="B12" s="45" t="s">
        <v>39</v>
      </c>
      <c r="C12" s="24" t="s">
        <v>33</v>
      </c>
      <c r="D12" s="25">
        <v>55601.0</v>
      </c>
      <c r="E12" s="42">
        <v>3200.0</v>
      </c>
      <c r="F12" s="43">
        <f>Elvis!C10</f>
        <v>3200</v>
      </c>
      <c r="G12" s="46">
        <v>3800.0</v>
      </c>
      <c r="H12" s="50">
        <f>Elvis!E10</f>
        <v>2266.71</v>
      </c>
      <c r="I12" s="38"/>
      <c r="J12" s="48"/>
      <c r="K12" s="38"/>
      <c r="L12" s="48"/>
      <c r="M12" s="38"/>
      <c r="N12" s="48"/>
      <c r="O12" s="38"/>
      <c r="P12" s="48"/>
      <c r="Q12" s="38"/>
      <c r="R12" s="48"/>
      <c r="S12" s="33">
        <f>CONSOLIDADO!$E12+CONSOLIDADO!$G12+CONSOLIDADO!$I12+CONSOLIDADO!$K12+CONSOLIDADO!$M12+CONSOLIDADO!$O12+CONSOLIDADO!$Q12-CONSOLIDADO!$F12-CONSOLIDADO!$H12-CONSOLIDADO!$J12-CONSOLIDADO!$L12-CONSOLIDADO!$N12-CONSOLIDADO!$P12-CONSOLIDADO!$R12</f>
        <v>1533.29</v>
      </c>
    </row>
    <row r="13" ht="15.0" customHeight="1">
      <c r="A13" s="44"/>
      <c r="B13" s="45" t="s">
        <v>40</v>
      </c>
      <c r="C13" s="24" t="s">
        <v>33</v>
      </c>
      <c r="D13" s="25">
        <v>55041.0</v>
      </c>
      <c r="E13" s="42">
        <v>6400.0</v>
      </c>
      <c r="F13" s="43">
        <f>Giuliano!C10</f>
        <v>6400</v>
      </c>
      <c r="G13" s="46"/>
      <c r="H13" s="50"/>
      <c r="I13" s="38"/>
      <c r="J13" s="48"/>
      <c r="K13" s="38"/>
      <c r="L13" s="48"/>
      <c r="M13" s="38"/>
      <c r="N13" s="48"/>
      <c r="O13" s="38"/>
      <c r="P13" s="48"/>
      <c r="Q13" s="38"/>
      <c r="R13" s="48"/>
      <c r="S13" s="33">
        <f>CONSOLIDADO!$E13+CONSOLIDADO!$G13+CONSOLIDADO!$I13+CONSOLIDADO!$K13+CONSOLIDADO!$M13+CONSOLIDADO!$O13+CONSOLIDADO!$Q13-CONSOLIDADO!$F13-CONSOLIDADO!$H13-CONSOLIDADO!$J13-CONSOLIDADO!$L13-CONSOLIDADO!$N13-CONSOLIDADO!$P13-CONSOLIDADO!$R13</f>
        <v>0</v>
      </c>
    </row>
    <row r="14" ht="15.0" customHeight="1">
      <c r="A14" s="44" t="s">
        <v>41</v>
      </c>
      <c r="B14" s="45" t="s">
        <v>42</v>
      </c>
      <c r="C14" s="24" t="s">
        <v>33</v>
      </c>
      <c r="D14" s="25">
        <v>51244.0</v>
      </c>
      <c r="E14" s="42">
        <f>2*400*7</f>
        <v>5600</v>
      </c>
      <c r="F14" s="43">
        <f>'Flávio'!C10</f>
        <v>5600</v>
      </c>
      <c r="G14" s="46">
        <v>1400.0</v>
      </c>
      <c r="H14" s="50">
        <f>'Flávio'!E10</f>
        <v>1239.84</v>
      </c>
      <c r="I14" s="38"/>
      <c r="J14" s="48"/>
      <c r="K14" s="38"/>
      <c r="L14" s="48"/>
      <c r="M14" s="38"/>
      <c r="N14" s="48"/>
      <c r="O14" s="38"/>
      <c r="P14" s="48"/>
      <c r="Q14" s="38"/>
      <c r="R14" s="48"/>
      <c r="S14" s="33">
        <f>CONSOLIDADO!$E14+CONSOLIDADO!$G14+CONSOLIDADO!$I14+CONSOLIDADO!$K14+CONSOLIDADO!$M14+CONSOLIDADO!$O14+CONSOLIDADO!$Q14-CONSOLIDADO!$F14-CONSOLIDADO!$H14-CONSOLIDADO!$J14-CONSOLIDADO!$L14-CONSOLIDADO!$N14-CONSOLIDADO!$P14-CONSOLIDADO!$R14</f>
        <v>160.16</v>
      </c>
    </row>
    <row r="15" ht="15.0" customHeight="1">
      <c r="A15" s="44"/>
      <c r="B15" s="45" t="s">
        <v>43</v>
      </c>
      <c r="C15" s="24" t="s">
        <v>33</v>
      </c>
      <c r="D15" s="25">
        <v>53784.0</v>
      </c>
      <c r="E15" s="42">
        <v>6400.0</v>
      </c>
      <c r="F15" s="43">
        <f>Hugo!C10</f>
        <v>6400</v>
      </c>
      <c r="G15" s="46">
        <v>600.0</v>
      </c>
      <c r="H15" s="50">
        <v>600.0</v>
      </c>
      <c r="I15" s="38"/>
      <c r="J15" s="48"/>
      <c r="K15" s="38"/>
      <c r="L15" s="48"/>
      <c r="M15" s="38"/>
      <c r="N15" s="48"/>
      <c r="O15" s="38"/>
      <c r="P15" s="48"/>
      <c r="Q15" s="38"/>
      <c r="R15" s="48"/>
      <c r="S15" s="33">
        <f>CONSOLIDADO!$E15+CONSOLIDADO!$G15+CONSOLIDADO!$I15+CONSOLIDADO!$K15+CONSOLIDADO!$M15+CONSOLIDADO!$O15+CONSOLIDADO!$Q15-CONSOLIDADO!$F15-CONSOLIDADO!$H15-CONSOLIDADO!$J15-CONSOLIDADO!$L15-CONSOLIDADO!$N15-CONSOLIDADO!$P15-CONSOLIDADO!$R15</f>
        <v>0</v>
      </c>
    </row>
    <row r="16" ht="15.0" customHeight="1">
      <c r="A16" s="44"/>
      <c r="B16" s="45" t="s">
        <v>44</v>
      </c>
      <c r="C16" s="24" t="s">
        <v>33</v>
      </c>
      <c r="D16" s="25">
        <v>55702.0</v>
      </c>
      <c r="E16" s="42">
        <f>3200+20.81+1179.19</f>
        <v>4400</v>
      </c>
      <c r="F16" s="43">
        <f>Josicler!C17</f>
        <v>4400</v>
      </c>
      <c r="G16" s="46">
        <f>1500-20.81</f>
        <v>1479.19</v>
      </c>
      <c r="H16" s="50">
        <f>Josicler!E17</f>
        <v>1464.54</v>
      </c>
      <c r="I16" s="38"/>
      <c r="J16" s="48"/>
      <c r="K16" s="38"/>
      <c r="L16" s="48"/>
      <c r="M16" s="38"/>
      <c r="N16" s="48"/>
      <c r="O16" s="38">
        <f>2300-1179.19</f>
        <v>1120.81</v>
      </c>
      <c r="P16" s="48">
        <f>Josicler!M10</f>
        <v>1120.81</v>
      </c>
      <c r="Q16" s="38"/>
      <c r="R16" s="48"/>
      <c r="S16" s="33">
        <f>CONSOLIDADO!$E16+CONSOLIDADO!$G16+CONSOLIDADO!$I16+CONSOLIDADO!$K16+CONSOLIDADO!$M16+CONSOLIDADO!$O16+CONSOLIDADO!$Q16-CONSOLIDADO!$F16-CONSOLIDADO!$H16-CONSOLIDADO!$J16-CONSOLIDADO!$L16-CONSOLIDADO!$N16-CONSOLIDADO!$P16-CONSOLIDADO!$R16</f>
        <v>14.65</v>
      </c>
    </row>
    <row r="17" ht="15.0" customHeight="1">
      <c r="A17" s="44"/>
      <c r="B17" s="45" t="s">
        <v>45</v>
      </c>
      <c r="C17" s="24" t="s">
        <v>33</v>
      </c>
      <c r="D17" s="25">
        <v>49852.0</v>
      </c>
      <c r="E17" s="42">
        <v>3200.0</v>
      </c>
      <c r="F17" s="43">
        <f>'Júlio'!C10</f>
        <v>3200</v>
      </c>
      <c r="G17" s="46"/>
      <c r="H17" s="50"/>
      <c r="I17" s="38"/>
      <c r="J17" s="48"/>
      <c r="K17" s="38"/>
      <c r="L17" s="48"/>
      <c r="M17" s="38"/>
      <c r="N17" s="48"/>
      <c r="O17" s="38"/>
      <c r="P17" s="48"/>
      <c r="Q17" s="38"/>
      <c r="R17" s="48"/>
      <c r="S17" s="33">
        <f>CONSOLIDADO!$E17+CONSOLIDADO!$G17+CONSOLIDADO!$I17+CONSOLIDADO!$K17+CONSOLIDADO!$M17+CONSOLIDADO!$O17+CONSOLIDADO!$Q17-CONSOLIDADO!$F17-CONSOLIDADO!$H17-CONSOLIDADO!$J17-CONSOLIDADO!$L17-CONSOLIDADO!$N17-CONSOLIDADO!$P17-CONSOLIDADO!$R17</f>
        <v>0</v>
      </c>
    </row>
    <row r="18" ht="15.0" customHeight="1">
      <c r="A18" s="44"/>
      <c r="B18" s="45" t="s">
        <v>46</v>
      </c>
      <c r="C18" s="24" t="s">
        <v>33</v>
      </c>
      <c r="D18" s="25">
        <v>53769.0</v>
      </c>
      <c r="E18" s="42">
        <v>6400.0</v>
      </c>
      <c r="F18" s="43">
        <f>Karla!C10</f>
        <v>6400</v>
      </c>
      <c r="G18" s="46">
        <v>600.0</v>
      </c>
      <c r="H18" s="52">
        <v>600.0</v>
      </c>
      <c r="I18" s="38"/>
      <c r="J18" s="48"/>
      <c r="K18" s="38"/>
      <c r="L18" s="48"/>
      <c r="M18" s="38"/>
      <c r="N18" s="48"/>
      <c r="O18" s="38"/>
      <c r="P18" s="48"/>
      <c r="Q18" s="38"/>
      <c r="R18" s="48"/>
      <c r="S18" s="33">
        <f>CONSOLIDADO!$E18+CONSOLIDADO!$G18+CONSOLIDADO!$I18+CONSOLIDADO!$K18+CONSOLIDADO!$M18+CONSOLIDADO!$O18+CONSOLIDADO!$Q18-CONSOLIDADO!$F18-CONSOLIDADO!$H18-CONSOLIDADO!$J18-CONSOLIDADO!$L18-CONSOLIDADO!$N18-CONSOLIDADO!$P18-CONSOLIDADO!$R18</f>
        <v>0</v>
      </c>
    </row>
    <row r="19" ht="15.0" customHeight="1">
      <c r="A19" s="44"/>
      <c r="B19" s="45" t="s">
        <v>47</v>
      </c>
      <c r="C19" s="24" t="s">
        <v>33</v>
      </c>
      <c r="D19" s="25">
        <v>48622.0</v>
      </c>
      <c r="E19" s="42">
        <v>3200.0</v>
      </c>
      <c r="F19" s="43">
        <f>Luiz_Alberto!C10</f>
        <v>3200</v>
      </c>
      <c r="G19" s="46">
        <v>3800.0</v>
      </c>
      <c r="H19" s="52">
        <v>895.5</v>
      </c>
      <c r="I19" s="38"/>
      <c r="J19" s="48"/>
      <c r="K19" s="38"/>
      <c r="L19" s="48"/>
      <c r="M19" s="38"/>
      <c r="N19" s="48"/>
      <c r="O19" s="38"/>
      <c r="P19" s="48"/>
      <c r="Q19" s="38"/>
      <c r="R19" s="48"/>
      <c r="S19" s="33">
        <f>CONSOLIDADO!$E19+CONSOLIDADO!$G19+CONSOLIDADO!$I19+CONSOLIDADO!$K19+CONSOLIDADO!$M19+CONSOLIDADO!$O19+CONSOLIDADO!$Q19-CONSOLIDADO!$F19-CONSOLIDADO!$H19-CONSOLIDADO!$J19-CONSOLIDADO!$L19-CONSOLIDADO!$N19-CONSOLIDADO!$P19-CONSOLIDADO!$R19</f>
        <v>2904.5</v>
      </c>
    </row>
    <row r="20" ht="15.0" customHeight="1">
      <c r="A20" s="44"/>
      <c r="B20" s="45" t="s">
        <v>48</v>
      </c>
      <c r="C20" s="24" t="s">
        <v>33</v>
      </c>
      <c r="D20" s="25">
        <v>53738.0</v>
      </c>
      <c r="E20" s="42">
        <v>6400.0</v>
      </c>
      <c r="F20" s="43">
        <f>Luiz_Fernando!C10</f>
        <v>6400</v>
      </c>
      <c r="G20" s="46">
        <v>600.0</v>
      </c>
      <c r="H20" s="50">
        <f>Luiz_Fernando!E10</f>
        <v>559.74</v>
      </c>
      <c r="I20" s="38"/>
      <c r="J20" s="48"/>
      <c r="K20" s="38"/>
      <c r="L20" s="48"/>
      <c r="M20" s="38"/>
      <c r="N20" s="48"/>
      <c r="O20" s="38"/>
      <c r="P20" s="48"/>
      <c r="Q20" s="38"/>
      <c r="R20" s="48"/>
      <c r="S20" s="33">
        <f>CONSOLIDADO!$E20+CONSOLIDADO!$G20+CONSOLIDADO!$I20+CONSOLIDADO!$K20+CONSOLIDADO!$M20+CONSOLIDADO!$O20+CONSOLIDADO!$Q20-CONSOLIDADO!$F20-CONSOLIDADO!$H20-CONSOLIDADO!$J20-CONSOLIDADO!$L20-CONSOLIDADO!$N20-CONSOLIDADO!$P20-CONSOLIDADO!$R20</f>
        <v>40.26</v>
      </c>
    </row>
    <row r="21" ht="15.0" customHeight="1">
      <c r="A21" s="44"/>
      <c r="B21" s="51" t="s">
        <v>49</v>
      </c>
      <c r="C21" s="24" t="s">
        <v>33</v>
      </c>
      <c r="D21" s="25">
        <v>55686.0</v>
      </c>
      <c r="E21" s="42">
        <v>6400.0</v>
      </c>
      <c r="F21" s="43">
        <f>Marcelo!C10</f>
        <v>6400</v>
      </c>
      <c r="G21" s="46"/>
      <c r="H21" s="50"/>
      <c r="I21" s="38"/>
      <c r="J21" s="48"/>
      <c r="K21" s="38"/>
      <c r="L21" s="48"/>
      <c r="M21" s="38"/>
      <c r="N21" s="48"/>
      <c r="O21" s="38"/>
      <c r="P21" s="48"/>
      <c r="Q21" s="38"/>
      <c r="R21" s="48"/>
      <c r="S21" s="33">
        <f>CONSOLIDADO!$E21+CONSOLIDADO!$G21+CONSOLIDADO!$I21+CONSOLIDADO!$K21+CONSOLIDADO!$M21+CONSOLIDADO!$O21+CONSOLIDADO!$Q21-CONSOLIDADO!$F21-CONSOLIDADO!$H21-CONSOLIDADO!$J21-CONSOLIDADO!$L21-CONSOLIDADO!$N21-CONSOLIDADO!$P21-CONSOLIDADO!$R21</f>
        <v>0</v>
      </c>
    </row>
    <row r="22" ht="15.0" customHeight="1">
      <c r="A22" s="44"/>
      <c r="B22" s="45" t="s">
        <v>50</v>
      </c>
      <c r="C22" s="24" t="s">
        <v>33</v>
      </c>
      <c r="D22" s="25">
        <v>42421.0</v>
      </c>
      <c r="E22" s="42">
        <v>3200.0</v>
      </c>
      <c r="F22" s="43">
        <f>Marilise!C10</f>
        <v>3200</v>
      </c>
      <c r="G22" s="46"/>
      <c r="H22" s="50"/>
      <c r="I22" s="38"/>
      <c r="J22" s="48"/>
      <c r="K22" s="38"/>
      <c r="L22" s="48"/>
      <c r="M22" s="38"/>
      <c r="N22" s="48"/>
      <c r="O22" s="38"/>
      <c r="P22" s="48"/>
      <c r="Q22" s="38"/>
      <c r="R22" s="48"/>
      <c r="S22" s="33">
        <f>CONSOLIDADO!$E22+CONSOLIDADO!$G22+CONSOLIDADO!$I22+CONSOLIDADO!$K22+CONSOLIDADO!$M22+CONSOLIDADO!$O22+CONSOLIDADO!$Q22-CONSOLIDADO!$F22-CONSOLIDADO!$H22-CONSOLIDADO!$J22-CONSOLIDADO!$L22-CONSOLIDADO!$N22-CONSOLIDADO!$P22-CONSOLIDADO!$R22</f>
        <v>0</v>
      </c>
    </row>
    <row r="23" ht="15.0" customHeight="1">
      <c r="A23" s="44"/>
      <c r="B23" s="45" t="s">
        <v>51</v>
      </c>
      <c r="C23" s="24" t="s">
        <v>33</v>
      </c>
      <c r="D23" s="25">
        <v>55636.0</v>
      </c>
      <c r="E23" s="42">
        <f>6400+600</f>
        <v>7000</v>
      </c>
      <c r="F23" s="43">
        <f>'Natália'!C17</f>
        <v>7000</v>
      </c>
      <c r="G23" s="46">
        <f>600-600</f>
        <v>0</v>
      </c>
      <c r="H23" s="50"/>
      <c r="I23" s="38"/>
      <c r="J23" s="48"/>
      <c r="K23" s="38"/>
      <c r="L23" s="48"/>
      <c r="M23" s="38"/>
      <c r="N23" s="48"/>
      <c r="O23" s="38"/>
      <c r="P23" s="48"/>
      <c r="Q23" s="38"/>
      <c r="R23" s="48"/>
      <c r="S23" s="33">
        <f>CONSOLIDADO!$E23+CONSOLIDADO!$G23+CONSOLIDADO!$I23+CONSOLIDADO!$K23+CONSOLIDADO!$M23+CONSOLIDADO!$O23+CONSOLIDADO!$Q23-CONSOLIDADO!$F23-CONSOLIDADO!$H23-CONSOLIDADO!$J23-CONSOLIDADO!$L23-CONSOLIDADO!$N23-CONSOLIDADO!$P23-CONSOLIDADO!$R23</f>
        <v>0</v>
      </c>
    </row>
    <row r="24" ht="15.0" customHeight="1">
      <c r="A24" s="44" t="s">
        <v>41</v>
      </c>
      <c r="B24" s="45" t="s">
        <v>52</v>
      </c>
      <c r="C24" s="24" t="s">
        <v>33</v>
      </c>
      <c r="D24" s="25">
        <v>48799.0</v>
      </c>
      <c r="E24" s="42">
        <f>2*400*7</f>
        <v>5600</v>
      </c>
      <c r="F24" s="43">
        <f>Robinson!C10</f>
        <v>5600</v>
      </c>
      <c r="G24" s="46">
        <v>1400.0</v>
      </c>
      <c r="H24" s="47">
        <f>Robinson!E10</f>
        <v>1512.85</v>
      </c>
      <c r="I24" s="38"/>
      <c r="J24" s="48"/>
      <c r="K24" s="38"/>
      <c r="L24" s="48"/>
      <c r="M24" s="38"/>
      <c r="N24" s="48"/>
      <c r="O24" s="38"/>
      <c r="P24" s="48"/>
      <c r="Q24" s="38"/>
      <c r="R24" s="48"/>
      <c r="S24" s="33">
        <f>CONSOLIDADO!$E24+CONSOLIDADO!$G24+CONSOLIDADO!$I24+CONSOLIDADO!$K24+CONSOLIDADO!$M24+CONSOLIDADO!$O24+CONSOLIDADO!$Q24-CONSOLIDADO!$F24-CONSOLIDADO!$H24-CONSOLIDADO!$J24-CONSOLIDADO!$L24-CONSOLIDADO!$N24-CONSOLIDADO!$P24-CONSOLIDADO!$R24</f>
        <v>-112.85</v>
      </c>
    </row>
    <row r="25" ht="15.0" customHeight="1">
      <c r="A25" s="44"/>
      <c r="B25" s="45" t="s">
        <v>53</v>
      </c>
      <c r="C25" s="24" t="s">
        <v>33</v>
      </c>
      <c r="D25" s="25">
        <v>53828.0</v>
      </c>
      <c r="E25" s="42">
        <v>6400.0</v>
      </c>
      <c r="F25" s="43">
        <f>Siomara!C10</f>
        <v>6400</v>
      </c>
      <c r="G25" s="46">
        <v>600.0</v>
      </c>
      <c r="H25" s="52">
        <v>600.0</v>
      </c>
      <c r="I25" s="38"/>
      <c r="J25" s="48"/>
      <c r="K25" s="38"/>
      <c r="L25" s="48"/>
      <c r="M25" s="38"/>
      <c r="N25" s="48"/>
      <c r="O25" s="38"/>
      <c r="P25" s="48"/>
      <c r="Q25" s="38"/>
      <c r="R25" s="48"/>
      <c r="S25" s="33">
        <f>CONSOLIDADO!$E25+CONSOLIDADO!$G25+CONSOLIDADO!$I25+CONSOLIDADO!$K25+CONSOLIDADO!$M25+CONSOLIDADO!$O25+CONSOLIDADO!$Q25-CONSOLIDADO!$F25-CONSOLIDADO!$H25-CONSOLIDADO!$J25-CONSOLIDADO!$L25-CONSOLIDADO!$N25-CONSOLIDADO!$P25-CONSOLIDADO!$R25</f>
        <v>0</v>
      </c>
    </row>
    <row r="26" ht="15.0" customHeight="1">
      <c r="A26" s="44"/>
      <c r="B26" s="51" t="s">
        <v>54</v>
      </c>
      <c r="C26" s="24" t="s">
        <v>33</v>
      </c>
      <c r="D26" s="25">
        <v>48463.0</v>
      </c>
      <c r="E26" s="42">
        <f>3200+1600</f>
        <v>4800</v>
      </c>
      <c r="F26" s="43">
        <f>Viviane!C17</f>
        <v>4800</v>
      </c>
      <c r="G26" s="53">
        <f>3800-1600</f>
        <v>2200</v>
      </c>
      <c r="H26" s="50">
        <f>Viviane!E10</f>
        <v>1200.54</v>
      </c>
      <c r="I26" s="38"/>
      <c r="J26" s="48"/>
      <c r="K26" s="38"/>
      <c r="L26" s="48"/>
      <c r="M26" s="38"/>
      <c r="N26" s="48"/>
      <c r="O26" s="38"/>
      <c r="P26" s="48"/>
      <c r="Q26" s="38"/>
      <c r="R26" s="48"/>
      <c r="S26" s="33">
        <f>CONSOLIDADO!$E26+CONSOLIDADO!$G26+CONSOLIDADO!$I26+CONSOLIDADO!$K26+CONSOLIDADO!$M26+CONSOLIDADO!$O26+CONSOLIDADO!$Q26-CONSOLIDADO!$F26-CONSOLIDADO!$H26-CONSOLIDADO!$J26-CONSOLIDADO!$L26-CONSOLIDADO!$N26-CONSOLIDADO!$P26-CONSOLIDADO!$R26</f>
        <v>999.46</v>
      </c>
    </row>
    <row r="27" ht="15.0" customHeight="1">
      <c r="A27" s="54"/>
      <c r="B27" s="55" t="s">
        <v>55</v>
      </c>
      <c r="C27" s="24" t="s">
        <v>33</v>
      </c>
      <c r="D27" s="56">
        <v>53526.0</v>
      </c>
      <c r="E27" s="57">
        <f>3200+200+1300+153+1191.23</f>
        <v>6044.23</v>
      </c>
      <c r="F27" s="58">
        <f>William!C17</f>
        <v>6044.23</v>
      </c>
      <c r="G27" s="46">
        <f>200-200</f>
        <v>0</v>
      </c>
      <c r="H27" s="50"/>
      <c r="I27" s="38"/>
      <c r="J27" s="48"/>
      <c r="K27" s="38"/>
      <c r="L27" s="48"/>
      <c r="M27" s="38">
        <f>3600-955.77-1300-153-1191.23</f>
        <v>0</v>
      </c>
      <c r="N27" s="59"/>
      <c r="O27" s="60">
        <v>955.77</v>
      </c>
      <c r="P27" s="59">
        <v>955.77</v>
      </c>
      <c r="Q27" s="38"/>
      <c r="R27" s="48"/>
      <c r="S27" s="33">
        <f>CONSOLIDADO!$E27+CONSOLIDADO!$G27+CONSOLIDADO!$I27+CONSOLIDADO!$K27+CONSOLIDADO!$M27+CONSOLIDADO!$O27+CONSOLIDADO!$Q27-CONSOLIDADO!$F27-CONSOLIDADO!$H27-CONSOLIDADO!$J27-CONSOLIDADO!$L27-CONSOLIDADO!$N27-CONSOLIDADO!$P27-CONSOLIDADO!$R27</f>
        <v>0</v>
      </c>
    </row>
    <row r="28" ht="15.0" customHeight="1">
      <c r="A28" s="61"/>
      <c r="B28" s="62"/>
      <c r="C28" s="62"/>
      <c r="D28" s="63" t="s">
        <v>56</v>
      </c>
      <c r="E28" s="64">
        <f t="shared" ref="E28:R28" si="1">SUM(E7:E27)</f>
        <v>117244.23</v>
      </c>
      <c r="F28" s="64">
        <f t="shared" si="1"/>
        <v>117244.23</v>
      </c>
      <c r="G28" s="65">
        <f t="shared" si="1"/>
        <v>25279.19</v>
      </c>
      <c r="H28" s="65">
        <f t="shared" si="1"/>
        <v>20226.19</v>
      </c>
      <c r="I28" s="66">
        <f t="shared" si="1"/>
        <v>0</v>
      </c>
      <c r="J28" s="66">
        <f t="shared" si="1"/>
        <v>0</v>
      </c>
      <c r="K28" s="66">
        <f t="shared" si="1"/>
        <v>0</v>
      </c>
      <c r="L28" s="66">
        <f t="shared" si="1"/>
        <v>0</v>
      </c>
      <c r="M28" s="66">
        <f t="shared" si="1"/>
        <v>0</v>
      </c>
      <c r="N28" s="66">
        <f t="shared" si="1"/>
        <v>0</v>
      </c>
      <c r="O28" s="66">
        <f t="shared" si="1"/>
        <v>3076.58</v>
      </c>
      <c r="P28" s="66">
        <f t="shared" si="1"/>
        <v>3076.58</v>
      </c>
      <c r="Q28" s="66">
        <f t="shared" si="1"/>
        <v>0</v>
      </c>
      <c r="R28" s="66">
        <f t="shared" si="1"/>
        <v>0</v>
      </c>
      <c r="S28" s="67">
        <f>CONSOLIDADO!$E28+CONSOLIDADO!$G28+CONSOLIDADO!$I28+CONSOLIDADO!$K28+CONSOLIDADO!$M28+CONSOLIDADO!$O28+CONSOLIDADO!$Q28-CONSOLIDADO!$F28-CONSOLIDADO!$H28-CONSOLIDADO!$J28-CONSOLIDADO!$L28-CONSOLIDADO!$N28-CONSOLIDADO!$P28-CONSOLIDADO!$R28</f>
        <v>5053</v>
      </c>
    </row>
    <row r="29" ht="15.0" customHeight="1">
      <c r="A29" s="68"/>
      <c r="B29" s="69" t="s">
        <v>57</v>
      </c>
      <c r="C29" s="70"/>
      <c r="D29" s="70"/>
      <c r="E29" s="71">
        <v>49600.0</v>
      </c>
      <c r="F29" s="71"/>
      <c r="G29" s="72">
        <v>21738.0</v>
      </c>
      <c r="H29" s="71"/>
      <c r="I29" s="71">
        <v>1486.8</v>
      </c>
      <c r="J29" s="71"/>
      <c r="K29" s="71">
        <v>1165.6</v>
      </c>
      <c r="L29" s="71"/>
      <c r="M29" s="71">
        <v>4600.0</v>
      </c>
      <c r="N29" s="71"/>
      <c r="O29" s="71">
        <v>3300.0</v>
      </c>
      <c r="P29" s="71"/>
      <c r="Q29" s="71">
        <v>109.6</v>
      </c>
      <c r="R29" s="71"/>
      <c r="S29" s="71">
        <f>SUM(CONSOLIDADO!$E29+CONSOLIDADO!$G29+CONSOLIDADO!$I29+CONSOLIDADO!$K29+CONSOLIDADO!$M29+CONSOLIDADO!$O29+CONSOLIDADO!$Q29)</f>
        <v>82000</v>
      </c>
    </row>
    <row r="30" ht="14.25" customHeight="1">
      <c r="A30" s="6"/>
      <c r="B30" s="73" t="s">
        <v>58</v>
      </c>
    </row>
    <row r="31" ht="14.25" customHeight="1">
      <c r="A31" s="6"/>
      <c r="B31" s="74"/>
    </row>
    <row r="32" ht="14.25" customHeight="1">
      <c r="A32" s="75">
        <v>1.0</v>
      </c>
      <c r="B32" s="76" t="s">
        <v>59</v>
      </c>
      <c r="C32" s="77">
        <v>147661.02</v>
      </c>
    </row>
    <row r="33" ht="14.25" customHeight="1">
      <c r="A33" s="75">
        <v>2.0</v>
      </c>
      <c r="B33" s="76" t="s">
        <v>60</v>
      </c>
      <c r="C33" s="77">
        <f>1486.8+24538+1165.6+4600+3300+109.6+110400</f>
        <v>145600</v>
      </c>
    </row>
    <row r="34" ht="14.25" customHeight="1">
      <c r="A34" s="75">
        <v>3.0</v>
      </c>
      <c r="B34" s="78" t="s">
        <v>61</v>
      </c>
      <c r="C34" s="79">
        <v>5052.0</v>
      </c>
      <c r="D34" s="73" t="s">
        <v>62</v>
      </c>
    </row>
    <row r="35" ht="14.25" customHeight="1">
      <c r="A35" s="75">
        <v>4.0</v>
      </c>
      <c r="B35" s="76" t="s">
        <v>63</v>
      </c>
      <c r="C35" s="80">
        <f>C32-C33+C34</f>
        <v>7113.02</v>
      </c>
    </row>
    <row r="36" ht="14.25" customHeight="1">
      <c r="A36" s="6"/>
    </row>
    <row r="37" ht="14.25" customHeight="1">
      <c r="A37" s="6"/>
      <c r="B37" s="73" t="s">
        <v>64</v>
      </c>
      <c r="C37" s="72">
        <f>14696.46+C35</f>
        <v>21809.48</v>
      </c>
    </row>
    <row r="38" ht="14.25" customHeight="1">
      <c r="A38" s="6"/>
    </row>
    <row r="39" ht="14.25" customHeight="1">
      <c r="A39" s="6"/>
    </row>
    <row r="40" ht="14.25" customHeight="1">
      <c r="A40" s="6"/>
    </row>
    <row r="41" ht="14.25" customHeight="1">
      <c r="A41" s="6"/>
    </row>
    <row r="42" ht="14.25" customHeight="1">
      <c r="A42" s="6"/>
    </row>
    <row r="43" ht="14.25" customHeight="1">
      <c r="A43" s="6"/>
    </row>
    <row r="44" ht="14.25" customHeight="1">
      <c r="A44" s="6"/>
    </row>
    <row r="45" ht="14.25" customHeight="1">
      <c r="A45" s="6"/>
    </row>
    <row r="46" ht="14.25" customHeight="1">
      <c r="A46" s="6"/>
    </row>
    <row r="47" ht="14.25" customHeight="1">
      <c r="A47" s="6"/>
    </row>
    <row r="48" ht="14.25" customHeight="1">
      <c r="A48" s="6"/>
    </row>
    <row r="49" ht="14.25" customHeight="1">
      <c r="A49" s="6"/>
    </row>
    <row r="50" ht="14.25" customHeight="1">
      <c r="A50" s="6"/>
    </row>
    <row r="51" ht="14.25" customHeight="1">
      <c r="A51" s="6"/>
    </row>
    <row r="52" ht="14.25" customHeight="1">
      <c r="A52" s="6"/>
    </row>
    <row r="53" ht="14.25" customHeight="1">
      <c r="A53" s="6"/>
    </row>
    <row r="54" ht="14.25" customHeight="1">
      <c r="A54" s="6"/>
    </row>
    <row r="55" ht="14.25" customHeight="1">
      <c r="A55" s="6"/>
    </row>
    <row r="56" ht="14.25" customHeight="1">
      <c r="A56" s="6"/>
    </row>
    <row r="57" ht="14.25" customHeight="1">
      <c r="A57" s="6"/>
    </row>
    <row r="58" ht="14.25" customHeight="1">
      <c r="A58" s="6"/>
    </row>
    <row r="59" ht="14.25" customHeight="1">
      <c r="A59" s="6"/>
    </row>
    <row r="60" ht="14.25" customHeight="1">
      <c r="A60" s="6"/>
    </row>
    <row r="61" ht="14.25" customHeight="1">
      <c r="A61" s="6"/>
    </row>
    <row r="62" ht="14.25" customHeight="1">
      <c r="A62" s="6"/>
    </row>
    <row r="63" ht="14.25" customHeight="1">
      <c r="A63" s="6"/>
    </row>
    <row r="64" ht="14.25" customHeight="1">
      <c r="A64" s="6"/>
    </row>
    <row r="65" ht="14.25" customHeight="1">
      <c r="A65" s="6"/>
    </row>
    <row r="66" ht="14.25" customHeight="1">
      <c r="A66" s="6"/>
    </row>
    <row r="67" ht="14.25" customHeight="1">
      <c r="A67" s="6"/>
    </row>
    <row r="68" ht="14.25" customHeight="1">
      <c r="A68" s="6"/>
    </row>
    <row r="69" ht="14.25" customHeight="1">
      <c r="A69" s="6"/>
    </row>
    <row r="70" ht="14.25" customHeight="1">
      <c r="A70" s="6"/>
    </row>
    <row r="71" ht="14.25" customHeight="1">
      <c r="A71" s="6"/>
    </row>
    <row r="72" ht="14.25" customHeight="1">
      <c r="A72" s="6"/>
    </row>
    <row r="73" ht="14.25" customHeight="1">
      <c r="A73" s="6"/>
    </row>
    <row r="74" ht="14.25" customHeight="1">
      <c r="A74" s="6"/>
    </row>
    <row r="75" ht="14.25" customHeight="1">
      <c r="A75" s="6"/>
    </row>
    <row r="76" ht="14.25" customHeight="1">
      <c r="A76" s="6"/>
    </row>
    <row r="77" ht="14.25" customHeight="1">
      <c r="A77" s="6"/>
    </row>
    <row r="78" ht="14.25" customHeight="1">
      <c r="A78" s="6"/>
    </row>
    <row r="79" ht="14.25" customHeight="1">
      <c r="A79" s="6"/>
    </row>
    <row r="80" ht="14.25" customHeight="1">
      <c r="A80" s="6"/>
    </row>
    <row r="81" ht="14.25" customHeight="1">
      <c r="A81" s="6"/>
    </row>
    <row r="82" ht="14.25" customHeight="1">
      <c r="A82" s="6"/>
    </row>
    <row r="83" ht="14.25" customHeight="1">
      <c r="A83" s="6"/>
    </row>
    <row r="84" ht="14.25" customHeight="1">
      <c r="A84" s="6"/>
    </row>
    <row r="85" ht="14.25" customHeight="1">
      <c r="A85" s="6"/>
    </row>
    <row r="86" ht="14.25" customHeight="1">
      <c r="A86" s="6"/>
    </row>
    <row r="87" ht="14.25" customHeight="1">
      <c r="A87" s="6"/>
    </row>
    <row r="88" ht="14.25" customHeight="1">
      <c r="A88" s="6"/>
    </row>
    <row r="89" ht="14.25" customHeight="1">
      <c r="A89" s="6"/>
    </row>
    <row r="90" ht="14.25" customHeight="1">
      <c r="A90" s="6"/>
    </row>
    <row r="91" ht="14.25" customHeight="1">
      <c r="A91" s="6"/>
    </row>
    <row r="92" ht="14.25" customHeight="1">
      <c r="A92" s="6"/>
    </row>
    <row r="93" ht="14.25" customHeight="1">
      <c r="A93" s="6"/>
    </row>
    <row r="94" ht="14.25" customHeight="1">
      <c r="A94" s="6"/>
    </row>
    <row r="95" ht="14.25" customHeight="1">
      <c r="A95" s="6"/>
    </row>
    <row r="96" ht="14.25" customHeight="1">
      <c r="A96" s="6"/>
    </row>
    <row r="97" ht="14.25" customHeight="1">
      <c r="A97" s="6"/>
    </row>
    <row r="98" ht="14.25" customHeight="1">
      <c r="A98" s="6"/>
    </row>
    <row r="99" ht="14.25" customHeight="1">
      <c r="A99" s="6"/>
    </row>
    <row r="100" ht="14.25" customHeight="1">
      <c r="A100" s="6"/>
    </row>
    <row r="101" ht="14.25" customHeight="1">
      <c r="A101" s="6"/>
    </row>
    <row r="102" ht="14.25" customHeight="1">
      <c r="A102" s="6"/>
    </row>
    <row r="103" ht="14.25" customHeight="1">
      <c r="A103" s="6"/>
    </row>
    <row r="104" ht="14.25" customHeight="1">
      <c r="A104" s="6"/>
    </row>
    <row r="105" ht="14.25" customHeight="1">
      <c r="A105" s="6"/>
    </row>
    <row r="106" ht="14.25" customHeight="1">
      <c r="A106" s="6"/>
    </row>
    <row r="107" ht="14.25" customHeight="1">
      <c r="A107" s="6"/>
    </row>
    <row r="108" ht="14.25" customHeight="1">
      <c r="A108" s="6"/>
    </row>
    <row r="109" ht="14.25" customHeight="1">
      <c r="A109" s="6"/>
    </row>
    <row r="110" ht="14.25" customHeight="1">
      <c r="A110" s="6"/>
    </row>
    <row r="111" ht="14.25" customHeight="1">
      <c r="A111" s="6"/>
    </row>
    <row r="112" ht="14.25" customHeight="1">
      <c r="A112" s="6"/>
    </row>
    <row r="113" ht="14.25" customHeight="1">
      <c r="A113" s="6"/>
    </row>
    <row r="114" ht="14.25" customHeight="1">
      <c r="A114" s="6"/>
    </row>
    <row r="115" ht="14.25" customHeight="1">
      <c r="A115" s="6"/>
    </row>
    <row r="116" ht="14.25" customHeight="1">
      <c r="A116" s="6"/>
    </row>
    <row r="117" ht="14.25" customHeight="1">
      <c r="A117" s="6"/>
    </row>
    <row r="118" ht="14.25" customHeight="1">
      <c r="A118" s="6"/>
    </row>
    <row r="119" ht="14.25" customHeight="1">
      <c r="A119" s="6"/>
    </row>
    <row r="120" ht="14.25" customHeight="1">
      <c r="A120" s="6"/>
    </row>
    <row r="121" ht="14.25" customHeight="1">
      <c r="A121" s="6"/>
    </row>
    <row r="122" ht="14.25" customHeight="1">
      <c r="A122" s="6"/>
    </row>
    <row r="123" ht="14.25" customHeight="1">
      <c r="A123" s="6"/>
    </row>
    <row r="124" ht="14.25" customHeight="1">
      <c r="A124" s="6"/>
    </row>
    <row r="125" ht="14.25" customHeight="1">
      <c r="A125" s="6"/>
    </row>
    <row r="126" ht="14.25" customHeight="1">
      <c r="A126" s="6"/>
    </row>
    <row r="127" ht="14.25" customHeight="1">
      <c r="A127" s="6"/>
    </row>
    <row r="128" ht="14.25" customHeight="1">
      <c r="A128" s="6"/>
    </row>
    <row r="129" ht="14.25" customHeight="1">
      <c r="A129" s="6"/>
    </row>
    <row r="130" ht="14.25" customHeight="1">
      <c r="A130" s="6"/>
    </row>
    <row r="131" ht="14.25" customHeight="1">
      <c r="A131" s="6"/>
    </row>
    <row r="132" ht="14.25" customHeight="1">
      <c r="A132" s="6"/>
    </row>
    <row r="133" ht="14.25" customHeight="1">
      <c r="A133" s="6"/>
    </row>
    <row r="134" ht="14.25" customHeight="1">
      <c r="A134" s="6"/>
    </row>
    <row r="135" ht="14.25" customHeight="1">
      <c r="A135" s="6"/>
    </row>
    <row r="136" ht="14.25" customHeight="1">
      <c r="A136" s="6"/>
    </row>
    <row r="137" ht="14.25" customHeight="1">
      <c r="A137" s="6"/>
    </row>
    <row r="138" ht="14.25" customHeight="1">
      <c r="A138" s="6"/>
    </row>
    <row r="139" ht="14.25" customHeight="1">
      <c r="A139" s="6"/>
    </row>
    <row r="140" ht="14.25" customHeight="1">
      <c r="A140" s="6"/>
    </row>
    <row r="141" ht="14.25" customHeight="1">
      <c r="A141" s="6"/>
    </row>
    <row r="142" ht="14.25" customHeight="1">
      <c r="A142" s="6"/>
    </row>
    <row r="143" ht="14.25" customHeight="1">
      <c r="A143" s="6"/>
    </row>
    <row r="144" ht="14.25" customHeight="1">
      <c r="A144" s="6"/>
    </row>
    <row r="145" ht="14.25" customHeight="1">
      <c r="A145" s="6"/>
    </row>
    <row r="146" ht="14.25" customHeight="1">
      <c r="A146" s="6"/>
    </row>
    <row r="147" ht="14.25" customHeight="1">
      <c r="A147" s="6"/>
    </row>
    <row r="148" ht="14.25" customHeight="1">
      <c r="A148" s="6"/>
    </row>
    <row r="149" ht="14.25" customHeight="1">
      <c r="A149" s="6"/>
    </row>
    <row r="150" ht="14.25" customHeight="1">
      <c r="A150" s="6"/>
    </row>
    <row r="151" ht="14.25" customHeight="1">
      <c r="A151" s="6"/>
    </row>
    <row r="152" ht="14.25" customHeight="1">
      <c r="A152" s="6"/>
    </row>
    <row r="153" ht="14.25" customHeight="1">
      <c r="A153" s="6"/>
    </row>
    <row r="154" ht="14.25" customHeight="1">
      <c r="A154" s="6"/>
    </row>
    <row r="155" ht="14.25" customHeight="1">
      <c r="A155" s="6"/>
    </row>
    <row r="156" ht="14.25" customHeight="1">
      <c r="A156" s="6"/>
    </row>
    <row r="157" ht="14.25" customHeight="1">
      <c r="A157" s="6"/>
    </row>
    <row r="158" ht="14.25" customHeight="1">
      <c r="A158" s="6"/>
    </row>
    <row r="159" ht="14.25" customHeight="1">
      <c r="A159" s="6"/>
    </row>
    <row r="160" ht="14.25" customHeight="1">
      <c r="A160" s="6"/>
    </row>
    <row r="161" ht="14.25" customHeight="1">
      <c r="A161" s="6"/>
    </row>
    <row r="162" ht="14.25" customHeight="1">
      <c r="A162" s="6"/>
    </row>
    <row r="163" ht="14.25" customHeight="1">
      <c r="A163" s="6"/>
    </row>
    <row r="164" ht="14.25" customHeight="1">
      <c r="A164" s="6"/>
    </row>
    <row r="165" ht="14.25" customHeight="1">
      <c r="A165" s="6"/>
    </row>
    <row r="166" ht="14.25" customHeight="1">
      <c r="A166" s="6"/>
    </row>
    <row r="167" ht="14.25" customHeight="1">
      <c r="A167" s="6"/>
    </row>
    <row r="168" ht="14.25" customHeight="1">
      <c r="A168" s="6"/>
    </row>
    <row r="169" ht="14.25" customHeight="1">
      <c r="A169" s="6"/>
    </row>
    <row r="170" ht="14.25" customHeight="1">
      <c r="A170" s="6"/>
    </row>
    <row r="171" ht="14.25" customHeight="1">
      <c r="A171" s="6"/>
    </row>
    <row r="172" ht="14.25" customHeight="1">
      <c r="A172" s="6"/>
    </row>
    <row r="173" ht="14.25" customHeight="1">
      <c r="A173" s="6"/>
    </row>
    <row r="174" ht="14.25" customHeight="1">
      <c r="A174" s="6"/>
    </row>
    <row r="175" ht="14.25" customHeight="1">
      <c r="A175" s="6"/>
    </row>
    <row r="176" ht="14.25" customHeight="1">
      <c r="A176" s="6"/>
    </row>
    <row r="177" ht="14.25" customHeight="1">
      <c r="A177" s="6"/>
    </row>
    <row r="178" ht="14.25" customHeight="1">
      <c r="A178" s="6"/>
    </row>
    <row r="179" ht="14.25" customHeight="1">
      <c r="A179" s="6"/>
    </row>
    <row r="180" ht="14.25" customHeight="1">
      <c r="A180" s="6"/>
    </row>
    <row r="181" ht="14.25" customHeight="1">
      <c r="A181" s="6"/>
    </row>
    <row r="182" ht="14.25" customHeight="1">
      <c r="A182" s="6"/>
    </row>
    <row r="183" ht="14.25" customHeight="1">
      <c r="A183" s="6"/>
    </row>
    <row r="184" ht="14.25" customHeight="1">
      <c r="A184" s="6"/>
    </row>
    <row r="185" ht="14.25" customHeight="1">
      <c r="A185" s="6"/>
    </row>
    <row r="186" ht="14.25" customHeight="1">
      <c r="A186" s="6"/>
    </row>
    <row r="187" ht="14.25" customHeight="1">
      <c r="A187" s="6"/>
    </row>
    <row r="188" ht="14.25" customHeight="1">
      <c r="A188" s="6"/>
    </row>
    <row r="189" ht="14.25" customHeight="1">
      <c r="A189" s="6"/>
    </row>
    <row r="190" ht="14.25" customHeight="1">
      <c r="A190" s="6"/>
    </row>
    <row r="191" ht="14.25" customHeight="1">
      <c r="A191" s="6"/>
    </row>
    <row r="192" ht="14.25" customHeight="1">
      <c r="A192" s="6"/>
    </row>
    <row r="193" ht="14.25" customHeight="1">
      <c r="A193" s="6"/>
    </row>
    <row r="194" ht="14.25" customHeight="1">
      <c r="A194" s="6"/>
    </row>
    <row r="195" ht="14.25" customHeight="1">
      <c r="A195" s="6"/>
    </row>
    <row r="196" ht="14.25" customHeight="1">
      <c r="A196" s="6"/>
    </row>
    <row r="197" ht="14.25" customHeight="1">
      <c r="A197" s="6"/>
    </row>
    <row r="198" ht="14.25" customHeight="1">
      <c r="A198" s="6"/>
    </row>
    <row r="199" ht="14.25" customHeight="1">
      <c r="A199" s="6"/>
    </row>
    <row r="200" ht="14.25" customHeight="1">
      <c r="A200" s="6"/>
    </row>
    <row r="201" ht="14.25" customHeight="1">
      <c r="A201" s="6"/>
    </row>
    <row r="202" ht="14.25" customHeight="1">
      <c r="A202" s="6"/>
    </row>
    <row r="203" ht="14.25" customHeight="1">
      <c r="A203" s="6"/>
    </row>
    <row r="204" ht="14.25" customHeight="1">
      <c r="A204" s="6"/>
    </row>
    <row r="205" ht="14.25" customHeight="1">
      <c r="A205" s="6"/>
    </row>
    <row r="206" ht="14.25" customHeight="1">
      <c r="A206" s="6"/>
    </row>
    <row r="207" ht="14.25" customHeight="1">
      <c r="A207" s="6"/>
    </row>
    <row r="208" ht="14.25" customHeight="1">
      <c r="A208" s="6"/>
    </row>
    <row r="209" ht="14.25" customHeight="1">
      <c r="A209" s="6"/>
    </row>
    <row r="210" ht="14.25" customHeight="1">
      <c r="A210" s="6"/>
    </row>
    <row r="211" ht="14.25" customHeight="1">
      <c r="A211" s="6"/>
    </row>
    <row r="212" ht="14.25" customHeight="1">
      <c r="A212" s="6"/>
    </row>
    <row r="213" ht="14.25" customHeight="1">
      <c r="A213" s="6"/>
    </row>
    <row r="214" ht="14.25" customHeight="1">
      <c r="A214" s="6"/>
    </row>
    <row r="215" ht="14.25" customHeight="1">
      <c r="A215" s="6"/>
    </row>
    <row r="216" ht="14.25" customHeight="1">
      <c r="A216" s="6"/>
    </row>
    <row r="217" ht="14.25" customHeight="1">
      <c r="A217" s="6"/>
    </row>
    <row r="218" ht="14.25" customHeight="1">
      <c r="A218" s="6"/>
    </row>
    <row r="219" ht="14.25" customHeight="1">
      <c r="A219" s="6"/>
    </row>
    <row r="220" ht="14.25" customHeight="1">
      <c r="A220" s="6"/>
    </row>
    <row r="221" ht="14.25" customHeight="1">
      <c r="A221" s="6"/>
    </row>
    <row r="222" ht="14.25" customHeight="1">
      <c r="A222" s="6"/>
    </row>
    <row r="223" ht="14.25" customHeight="1">
      <c r="A223" s="6"/>
    </row>
    <row r="224" ht="14.25" customHeight="1">
      <c r="A224" s="6"/>
    </row>
    <row r="225" ht="14.25" customHeight="1">
      <c r="A225" s="6"/>
    </row>
    <row r="226" ht="14.25" customHeight="1">
      <c r="A226" s="6"/>
    </row>
    <row r="227" ht="14.25" customHeight="1">
      <c r="A227" s="6"/>
    </row>
    <row r="228" ht="14.25" customHeight="1">
      <c r="A228" s="6"/>
    </row>
    <row r="229" ht="14.25" customHeight="1">
      <c r="A229" s="6"/>
    </row>
    <row r="230" ht="14.25" customHeight="1">
      <c r="A230" s="6"/>
    </row>
    <row r="231" ht="14.25" customHeight="1">
      <c r="A231" s="6"/>
    </row>
    <row r="232" ht="14.25" customHeight="1">
      <c r="A232" s="6"/>
    </row>
    <row r="233" ht="14.25" customHeight="1">
      <c r="A233" s="6"/>
    </row>
    <row r="234" ht="14.25" customHeight="1">
      <c r="A234" s="6"/>
    </row>
    <row r="235" ht="14.25" customHeight="1">
      <c r="A235" s="6"/>
    </row>
    <row r="236" ht="14.25" customHeight="1">
      <c r="A236" s="6"/>
    </row>
    <row r="237" ht="14.25" customHeight="1">
      <c r="A237" s="6"/>
    </row>
    <row r="238" ht="14.25" customHeight="1">
      <c r="A238" s="6"/>
    </row>
    <row r="239" ht="14.25" customHeight="1">
      <c r="A239" s="6"/>
    </row>
    <row r="240" ht="14.25" customHeight="1">
      <c r="A240" s="6"/>
    </row>
    <row r="241" ht="14.25" customHeight="1">
      <c r="A241" s="6"/>
    </row>
    <row r="242" ht="14.25" customHeight="1">
      <c r="A242" s="6"/>
    </row>
    <row r="243" ht="14.25" customHeight="1">
      <c r="A243" s="6"/>
    </row>
    <row r="244" ht="14.25" customHeight="1">
      <c r="A244" s="6"/>
    </row>
    <row r="245" ht="14.25" customHeight="1">
      <c r="A245" s="6"/>
    </row>
    <row r="246" ht="14.25" customHeight="1">
      <c r="A246" s="6"/>
    </row>
    <row r="247" ht="14.25" customHeight="1">
      <c r="A247" s="6"/>
    </row>
    <row r="248" ht="14.25" customHeight="1">
      <c r="A248" s="6"/>
    </row>
    <row r="249" ht="14.25" customHeight="1">
      <c r="A249" s="6"/>
    </row>
    <row r="250" ht="14.25" customHeight="1">
      <c r="A250" s="6"/>
    </row>
    <row r="251" ht="14.25" customHeight="1">
      <c r="A251" s="6"/>
    </row>
    <row r="252" ht="14.25" customHeight="1">
      <c r="A252" s="6"/>
    </row>
    <row r="253" ht="14.25" customHeight="1">
      <c r="A253" s="6"/>
    </row>
    <row r="254" ht="14.25" customHeight="1">
      <c r="A254" s="6"/>
    </row>
    <row r="255" ht="14.25" customHeight="1">
      <c r="A255" s="6"/>
    </row>
    <row r="256" ht="14.25" customHeight="1">
      <c r="A256" s="6"/>
    </row>
    <row r="257" ht="14.25" customHeight="1">
      <c r="A257" s="6"/>
    </row>
    <row r="258" ht="14.25" customHeight="1">
      <c r="A258" s="6"/>
    </row>
    <row r="259" ht="14.25" customHeight="1">
      <c r="A259" s="6"/>
    </row>
    <row r="260" ht="14.25" customHeight="1">
      <c r="A260" s="6"/>
    </row>
    <row r="261" ht="14.25" customHeight="1">
      <c r="A261" s="6"/>
    </row>
    <row r="262" ht="14.25" customHeight="1">
      <c r="A262" s="6"/>
    </row>
    <row r="263" ht="14.25" customHeight="1">
      <c r="A263" s="6"/>
    </row>
    <row r="264" ht="14.25" customHeight="1">
      <c r="A264" s="6"/>
    </row>
    <row r="265" ht="14.25" customHeight="1">
      <c r="A265" s="6"/>
    </row>
    <row r="266" ht="14.25" customHeight="1">
      <c r="A266" s="6"/>
    </row>
    <row r="267" ht="14.25" customHeight="1">
      <c r="A267" s="6"/>
    </row>
    <row r="268" ht="14.25" customHeight="1">
      <c r="A268" s="6"/>
    </row>
    <row r="269" ht="14.25" customHeight="1">
      <c r="A269" s="6"/>
    </row>
    <row r="270" ht="14.25" customHeight="1">
      <c r="A270" s="6"/>
    </row>
    <row r="271" ht="14.25" customHeight="1">
      <c r="A271" s="6"/>
    </row>
    <row r="272" ht="14.25" customHeight="1">
      <c r="A272" s="6"/>
    </row>
    <row r="273" ht="14.25" customHeight="1">
      <c r="A273" s="6"/>
    </row>
    <row r="274" ht="14.25" customHeight="1">
      <c r="A274" s="6"/>
    </row>
    <row r="275" ht="14.25" customHeight="1">
      <c r="A275" s="6"/>
    </row>
    <row r="276" ht="14.25" customHeight="1">
      <c r="A276" s="6"/>
    </row>
    <row r="277" ht="14.25" customHeight="1">
      <c r="A277" s="6"/>
    </row>
    <row r="278" ht="14.25" customHeight="1">
      <c r="A278" s="6"/>
    </row>
    <row r="279" ht="14.25" customHeight="1">
      <c r="A279" s="6"/>
    </row>
    <row r="280" ht="14.25" customHeight="1">
      <c r="A280" s="6"/>
    </row>
    <row r="281" ht="14.25" customHeight="1">
      <c r="A281" s="6"/>
    </row>
    <row r="282" ht="14.25" customHeight="1">
      <c r="A282" s="6"/>
    </row>
    <row r="283" ht="14.25" customHeight="1">
      <c r="A283" s="6"/>
    </row>
    <row r="284" ht="14.25" customHeight="1">
      <c r="A284" s="6"/>
    </row>
    <row r="285" ht="14.25" customHeight="1">
      <c r="A285" s="6"/>
    </row>
    <row r="286" ht="14.25" customHeight="1">
      <c r="A286" s="6"/>
    </row>
    <row r="287" ht="14.25" customHeight="1">
      <c r="A287" s="6"/>
    </row>
    <row r="288" ht="14.25" customHeight="1">
      <c r="A288" s="6"/>
    </row>
    <row r="289" ht="14.25" customHeight="1">
      <c r="A289" s="6"/>
    </row>
    <row r="290" ht="14.25" customHeight="1">
      <c r="A290" s="6"/>
    </row>
    <row r="291" ht="14.25" customHeight="1">
      <c r="A291" s="6"/>
    </row>
    <row r="292" ht="14.25" customHeight="1">
      <c r="A292" s="6"/>
    </row>
    <row r="293" ht="14.25" customHeight="1">
      <c r="A293" s="6"/>
    </row>
    <row r="294" ht="14.25" customHeight="1">
      <c r="A294" s="6"/>
    </row>
    <row r="295" ht="14.25" customHeight="1">
      <c r="A295" s="6"/>
    </row>
    <row r="296" ht="14.25" customHeight="1">
      <c r="A296" s="6"/>
    </row>
    <row r="297" ht="14.25" customHeight="1">
      <c r="A297" s="6"/>
    </row>
    <row r="298" ht="14.25" customHeight="1">
      <c r="A298" s="6"/>
    </row>
    <row r="299" ht="14.25" customHeight="1">
      <c r="A299" s="6"/>
    </row>
    <row r="300" ht="14.25" customHeight="1">
      <c r="A300" s="6"/>
    </row>
    <row r="301" ht="14.25" customHeight="1">
      <c r="A301" s="6"/>
    </row>
    <row r="302" ht="14.25" customHeight="1">
      <c r="A302" s="6"/>
    </row>
    <row r="303" ht="14.25" customHeight="1">
      <c r="A303" s="6"/>
    </row>
    <row r="304" ht="14.25" customHeight="1">
      <c r="A304" s="6"/>
    </row>
    <row r="305" ht="14.25" customHeight="1">
      <c r="A305" s="6"/>
    </row>
    <row r="306" ht="14.25" customHeight="1">
      <c r="A306" s="6"/>
    </row>
    <row r="307" ht="14.25" customHeight="1">
      <c r="A307" s="6"/>
    </row>
    <row r="308" ht="14.25" customHeight="1">
      <c r="A308" s="6"/>
    </row>
    <row r="309" ht="14.25" customHeight="1">
      <c r="A309" s="6"/>
    </row>
    <row r="310" ht="14.25" customHeight="1">
      <c r="A310" s="6"/>
    </row>
    <row r="311" ht="14.25" customHeight="1">
      <c r="A311" s="6"/>
    </row>
    <row r="312" ht="14.25" customHeight="1">
      <c r="A312" s="6"/>
    </row>
    <row r="313" ht="14.25" customHeight="1">
      <c r="A313" s="6"/>
    </row>
    <row r="314" ht="14.25" customHeight="1">
      <c r="A314" s="6"/>
    </row>
    <row r="315" ht="14.25" customHeight="1">
      <c r="A315" s="6"/>
    </row>
    <row r="316" ht="14.25" customHeight="1">
      <c r="A316" s="6"/>
    </row>
    <row r="317" ht="14.25" customHeight="1">
      <c r="A317" s="6"/>
    </row>
    <row r="318" ht="14.25" customHeight="1">
      <c r="A318" s="6"/>
    </row>
    <row r="319" ht="14.25" customHeight="1">
      <c r="A319" s="6"/>
    </row>
    <row r="320" ht="14.25" customHeight="1">
      <c r="A320" s="6"/>
    </row>
    <row r="321" ht="14.25" customHeight="1">
      <c r="A321" s="6"/>
    </row>
    <row r="322" ht="14.25" customHeight="1">
      <c r="A322" s="6"/>
    </row>
    <row r="323" ht="14.25" customHeight="1">
      <c r="A323" s="6"/>
    </row>
    <row r="324" ht="14.25" customHeight="1">
      <c r="A324" s="6"/>
    </row>
    <row r="325" ht="14.25" customHeight="1">
      <c r="A325" s="6"/>
    </row>
    <row r="326" ht="14.25" customHeight="1">
      <c r="A326" s="6"/>
    </row>
    <row r="327" ht="14.25" customHeight="1">
      <c r="A327" s="6"/>
    </row>
    <row r="328" ht="14.25" customHeight="1">
      <c r="A328" s="6"/>
    </row>
    <row r="329" ht="14.25" customHeight="1">
      <c r="A329" s="6"/>
    </row>
    <row r="330" ht="14.25" customHeight="1">
      <c r="A330" s="6"/>
    </row>
    <row r="331" ht="14.25" customHeight="1">
      <c r="A331" s="6"/>
    </row>
    <row r="332" ht="14.25" customHeight="1">
      <c r="A332" s="6"/>
    </row>
    <row r="333" ht="14.25" customHeight="1">
      <c r="A333" s="6"/>
    </row>
    <row r="334" ht="14.25" customHeight="1">
      <c r="A334" s="6"/>
    </row>
    <row r="335" ht="14.25" customHeight="1">
      <c r="A335" s="6"/>
    </row>
    <row r="336" ht="14.25" customHeight="1">
      <c r="A336" s="6"/>
    </row>
    <row r="337" ht="14.25" customHeight="1">
      <c r="A337" s="6"/>
    </row>
    <row r="338" ht="14.25" customHeight="1">
      <c r="A338" s="6"/>
    </row>
    <row r="339" ht="14.25" customHeight="1">
      <c r="A339" s="6"/>
    </row>
    <row r="340" ht="14.25" customHeight="1">
      <c r="A340" s="6"/>
    </row>
    <row r="341" ht="14.25" customHeight="1">
      <c r="A341" s="6"/>
    </row>
    <row r="342" ht="14.25" customHeight="1">
      <c r="A342" s="6"/>
    </row>
    <row r="343" ht="14.25" customHeight="1">
      <c r="A343" s="6"/>
    </row>
    <row r="344" ht="14.25" customHeight="1">
      <c r="A344" s="6"/>
    </row>
    <row r="345" ht="14.25" customHeight="1">
      <c r="A345" s="6"/>
    </row>
    <row r="346" ht="14.25" customHeight="1">
      <c r="A346" s="6"/>
    </row>
    <row r="347" ht="14.25" customHeight="1">
      <c r="A347" s="6"/>
    </row>
    <row r="348" ht="14.25" customHeight="1">
      <c r="A348" s="6"/>
    </row>
    <row r="349" ht="14.25" customHeight="1">
      <c r="A349" s="6"/>
    </row>
    <row r="350" ht="14.25" customHeight="1">
      <c r="A350" s="6"/>
    </row>
    <row r="351" ht="14.25" customHeight="1">
      <c r="A351" s="6"/>
    </row>
    <row r="352" ht="14.25" customHeight="1">
      <c r="A352" s="6"/>
    </row>
    <row r="353" ht="14.25" customHeight="1">
      <c r="A353" s="6"/>
    </row>
    <row r="354" ht="14.25" customHeight="1">
      <c r="A354" s="6"/>
    </row>
    <row r="355" ht="14.25" customHeight="1">
      <c r="A355" s="6"/>
    </row>
    <row r="356" ht="14.25" customHeight="1">
      <c r="A356" s="6"/>
    </row>
    <row r="357" ht="14.25" customHeight="1">
      <c r="A357" s="6"/>
    </row>
    <row r="358" ht="14.25" customHeight="1">
      <c r="A358" s="6"/>
    </row>
    <row r="359" ht="14.25" customHeight="1">
      <c r="A359" s="6"/>
    </row>
    <row r="360" ht="14.25" customHeight="1">
      <c r="A360" s="6"/>
    </row>
    <row r="361" ht="14.25" customHeight="1">
      <c r="A361" s="6"/>
    </row>
    <row r="362" ht="14.25" customHeight="1">
      <c r="A362" s="6"/>
    </row>
    <row r="363" ht="14.25" customHeight="1">
      <c r="A363" s="6"/>
    </row>
    <row r="364" ht="14.25" customHeight="1">
      <c r="A364" s="6"/>
    </row>
    <row r="365" ht="14.25" customHeight="1">
      <c r="A365" s="6"/>
    </row>
    <row r="366" ht="14.25" customHeight="1">
      <c r="A366" s="6"/>
    </row>
    <row r="367" ht="14.25" customHeight="1">
      <c r="A367" s="6"/>
    </row>
    <row r="368" ht="14.25" customHeight="1">
      <c r="A368" s="6"/>
    </row>
    <row r="369" ht="14.25" customHeight="1">
      <c r="A369" s="6"/>
    </row>
    <row r="370" ht="14.25" customHeight="1">
      <c r="A370" s="6"/>
    </row>
    <row r="371" ht="14.25" customHeight="1">
      <c r="A371" s="6"/>
    </row>
    <row r="372" ht="14.25" customHeight="1">
      <c r="A372" s="6"/>
    </row>
    <row r="373" ht="14.25" customHeight="1">
      <c r="A373" s="6"/>
    </row>
    <row r="374" ht="14.25" customHeight="1">
      <c r="A374" s="6"/>
    </row>
    <row r="375" ht="14.25" customHeight="1">
      <c r="A375" s="6"/>
    </row>
    <row r="376" ht="14.25" customHeight="1">
      <c r="A376" s="6"/>
    </row>
    <row r="377" ht="14.25" customHeight="1">
      <c r="A377" s="6"/>
    </row>
    <row r="378" ht="14.25" customHeight="1">
      <c r="A378" s="6"/>
    </row>
    <row r="379" ht="14.25" customHeight="1">
      <c r="A379" s="6"/>
    </row>
    <row r="380" ht="14.25" customHeight="1">
      <c r="A380" s="6"/>
    </row>
    <row r="381" ht="14.25" customHeight="1">
      <c r="A381" s="6"/>
    </row>
    <row r="382" ht="14.25" customHeight="1">
      <c r="A382" s="6"/>
    </row>
    <row r="383" ht="14.25" customHeight="1">
      <c r="A383" s="6"/>
    </row>
    <row r="384" ht="14.25" customHeight="1">
      <c r="A384" s="6"/>
    </row>
    <row r="385" ht="14.25" customHeight="1">
      <c r="A385" s="6"/>
    </row>
    <row r="386" ht="14.25" customHeight="1">
      <c r="A386" s="6"/>
    </row>
    <row r="387" ht="14.25" customHeight="1">
      <c r="A387" s="6"/>
    </row>
    <row r="388" ht="14.25" customHeight="1">
      <c r="A388" s="6"/>
    </row>
    <row r="389" ht="14.25" customHeight="1">
      <c r="A389" s="6"/>
    </row>
    <row r="390" ht="14.25" customHeight="1">
      <c r="A390" s="6"/>
    </row>
    <row r="391" ht="14.25" customHeight="1">
      <c r="A391" s="6"/>
    </row>
    <row r="392" ht="14.25" customHeight="1">
      <c r="A392" s="6"/>
    </row>
    <row r="393" ht="14.25" customHeight="1">
      <c r="A393" s="6"/>
    </row>
    <row r="394" ht="14.25" customHeight="1">
      <c r="A394" s="6"/>
    </row>
    <row r="395" ht="14.25" customHeight="1">
      <c r="A395" s="6"/>
    </row>
    <row r="396" ht="14.25" customHeight="1">
      <c r="A396" s="6"/>
    </row>
    <row r="397" ht="14.25" customHeight="1">
      <c r="A397" s="6"/>
    </row>
    <row r="398" ht="14.25" customHeight="1">
      <c r="A398" s="6"/>
    </row>
    <row r="399" ht="14.25" customHeight="1">
      <c r="A399" s="6"/>
    </row>
    <row r="400" ht="14.25" customHeight="1">
      <c r="A400" s="6"/>
    </row>
    <row r="401" ht="14.25" customHeight="1">
      <c r="A401" s="6"/>
    </row>
    <row r="402" ht="14.25" customHeight="1">
      <c r="A402" s="6"/>
    </row>
    <row r="403" ht="14.25" customHeight="1">
      <c r="A403" s="6"/>
    </row>
    <row r="404" ht="14.25" customHeight="1">
      <c r="A404" s="6"/>
    </row>
    <row r="405" ht="14.25" customHeight="1">
      <c r="A405" s="6"/>
    </row>
    <row r="406" ht="14.25" customHeight="1">
      <c r="A406" s="6"/>
    </row>
    <row r="407" ht="14.25" customHeight="1">
      <c r="A407" s="6"/>
    </row>
    <row r="408" ht="14.25" customHeight="1">
      <c r="A408" s="6"/>
    </row>
    <row r="409" ht="14.25" customHeight="1">
      <c r="A409" s="6"/>
    </row>
    <row r="410" ht="14.25" customHeight="1">
      <c r="A410" s="6"/>
    </row>
    <row r="411" ht="14.25" customHeight="1">
      <c r="A411" s="6"/>
    </row>
    <row r="412" ht="14.25" customHeight="1">
      <c r="A412" s="6"/>
    </row>
    <row r="413" ht="14.25" customHeight="1">
      <c r="A413" s="6"/>
    </row>
    <row r="414" ht="14.25" customHeight="1">
      <c r="A414" s="6"/>
    </row>
    <row r="415" ht="14.25" customHeight="1">
      <c r="A415" s="6"/>
    </row>
    <row r="416" ht="14.25" customHeight="1">
      <c r="A416" s="6"/>
    </row>
    <row r="417" ht="14.25" customHeight="1">
      <c r="A417" s="6"/>
    </row>
    <row r="418" ht="14.25" customHeight="1">
      <c r="A418" s="6"/>
    </row>
    <row r="419" ht="14.25" customHeight="1">
      <c r="A419" s="6"/>
    </row>
    <row r="420" ht="14.25" customHeight="1">
      <c r="A420" s="6"/>
    </row>
    <row r="421" ht="14.25" customHeight="1">
      <c r="A421" s="6"/>
    </row>
    <row r="422" ht="14.25" customHeight="1">
      <c r="A422" s="6"/>
    </row>
    <row r="423" ht="14.25" customHeight="1">
      <c r="A423" s="6"/>
    </row>
    <row r="424" ht="14.25" customHeight="1">
      <c r="A424" s="6"/>
    </row>
    <row r="425" ht="14.25" customHeight="1">
      <c r="A425" s="6"/>
    </row>
    <row r="426" ht="14.25" customHeight="1">
      <c r="A426" s="6"/>
    </row>
    <row r="427" ht="14.25" customHeight="1">
      <c r="A427" s="6"/>
    </row>
    <row r="428" ht="14.25" customHeight="1">
      <c r="A428" s="6"/>
    </row>
    <row r="429" ht="14.25" customHeight="1">
      <c r="A429" s="6"/>
    </row>
    <row r="430" ht="14.25" customHeight="1">
      <c r="A430" s="6"/>
    </row>
    <row r="431" ht="14.25" customHeight="1">
      <c r="A431" s="6"/>
    </row>
    <row r="432" ht="14.25" customHeight="1">
      <c r="A432" s="6"/>
    </row>
    <row r="433" ht="14.25" customHeight="1">
      <c r="A433" s="6"/>
    </row>
    <row r="434" ht="14.25" customHeight="1">
      <c r="A434" s="6"/>
    </row>
    <row r="435" ht="14.25" customHeight="1">
      <c r="A435" s="6"/>
    </row>
    <row r="436" ht="14.25" customHeight="1">
      <c r="A436" s="6"/>
    </row>
    <row r="437" ht="14.25" customHeight="1">
      <c r="A437" s="6"/>
    </row>
    <row r="438" ht="14.25" customHeight="1">
      <c r="A438" s="6"/>
    </row>
    <row r="439" ht="14.25" customHeight="1">
      <c r="A439" s="6"/>
    </row>
    <row r="440" ht="14.25" customHeight="1">
      <c r="A440" s="6"/>
    </row>
    <row r="441" ht="14.25" customHeight="1">
      <c r="A441" s="6"/>
    </row>
    <row r="442" ht="14.25" customHeight="1">
      <c r="A442" s="6"/>
    </row>
    <row r="443" ht="14.25" customHeight="1">
      <c r="A443" s="6"/>
    </row>
    <row r="444" ht="14.25" customHeight="1">
      <c r="A444" s="6"/>
    </row>
    <row r="445" ht="14.25" customHeight="1">
      <c r="A445" s="6"/>
    </row>
    <row r="446" ht="14.25" customHeight="1">
      <c r="A446" s="6"/>
    </row>
    <row r="447" ht="14.25" customHeight="1">
      <c r="A447" s="6"/>
    </row>
    <row r="448" ht="14.25" customHeight="1">
      <c r="A448" s="6"/>
    </row>
    <row r="449" ht="14.25" customHeight="1">
      <c r="A449" s="6"/>
    </row>
    <row r="450" ht="14.25" customHeight="1">
      <c r="A450" s="6"/>
    </row>
    <row r="451" ht="14.25" customHeight="1">
      <c r="A451" s="6"/>
    </row>
    <row r="452" ht="14.25" customHeight="1">
      <c r="A452" s="6"/>
    </row>
    <row r="453" ht="14.25" customHeight="1">
      <c r="A453" s="6"/>
    </row>
    <row r="454" ht="14.25" customHeight="1">
      <c r="A454" s="6"/>
    </row>
    <row r="455" ht="14.25" customHeight="1">
      <c r="A455" s="6"/>
    </row>
    <row r="456" ht="14.25" customHeight="1">
      <c r="A456" s="6"/>
    </row>
    <row r="457" ht="14.25" customHeight="1">
      <c r="A457" s="6"/>
    </row>
    <row r="458" ht="14.25" customHeight="1">
      <c r="A458" s="6"/>
    </row>
    <row r="459" ht="14.25" customHeight="1">
      <c r="A459" s="6"/>
    </row>
    <row r="460" ht="14.25" customHeight="1">
      <c r="A460" s="6"/>
    </row>
    <row r="461" ht="14.25" customHeight="1">
      <c r="A461" s="6"/>
    </row>
    <row r="462" ht="14.25" customHeight="1">
      <c r="A462" s="6"/>
    </row>
    <row r="463" ht="14.25" customHeight="1">
      <c r="A463" s="6"/>
    </row>
    <row r="464" ht="14.25" customHeight="1">
      <c r="A464" s="6"/>
    </row>
    <row r="465" ht="14.25" customHeight="1">
      <c r="A465" s="6"/>
    </row>
    <row r="466" ht="14.25" customHeight="1">
      <c r="A466" s="6"/>
    </row>
    <row r="467" ht="14.25" customHeight="1">
      <c r="A467" s="6"/>
    </row>
    <row r="468" ht="14.25" customHeight="1">
      <c r="A468" s="6"/>
    </row>
    <row r="469" ht="14.25" customHeight="1">
      <c r="A469" s="6"/>
    </row>
    <row r="470" ht="14.25" customHeight="1">
      <c r="A470" s="6"/>
    </row>
    <row r="471" ht="14.25" customHeight="1">
      <c r="A471" s="6"/>
    </row>
    <row r="472" ht="14.25" customHeight="1">
      <c r="A472" s="6"/>
    </row>
    <row r="473" ht="14.25" customHeight="1">
      <c r="A473" s="6"/>
    </row>
    <row r="474" ht="14.25" customHeight="1">
      <c r="A474" s="6"/>
    </row>
    <row r="475" ht="14.25" customHeight="1">
      <c r="A475" s="6"/>
    </row>
    <row r="476" ht="14.25" customHeight="1">
      <c r="A476" s="6"/>
    </row>
    <row r="477" ht="14.25" customHeight="1">
      <c r="A477" s="6"/>
    </row>
    <row r="478" ht="14.25" customHeight="1">
      <c r="A478" s="6"/>
    </row>
    <row r="479" ht="14.25" customHeight="1">
      <c r="A479" s="6"/>
    </row>
    <row r="480" ht="14.25" customHeight="1">
      <c r="A480" s="6"/>
    </row>
    <row r="481" ht="14.25" customHeight="1">
      <c r="A481" s="6"/>
    </row>
    <row r="482" ht="14.25" customHeight="1">
      <c r="A482" s="6"/>
    </row>
    <row r="483" ht="14.25" customHeight="1">
      <c r="A483" s="6"/>
    </row>
    <row r="484" ht="14.25" customHeight="1">
      <c r="A484" s="6"/>
    </row>
    <row r="485" ht="14.25" customHeight="1">
      <c r="A485" s="6"/>
    </row>
    <row r="486" ht="14.25" customHeight="1">
      <c r="A486" s="6"/>
    </row>
    <row r="487" ht="14.25" customHeight="1">
      <c r="A487" s="6"/>
    </row>
    <row r="488" ht="14.25" customHeight="1">
      <c r="A488" s="6"/>
    </row>
    <row r="489" ht="14.25" customHeight="1">
      <c r="A489" s="6"/>
    </row>
    <row r="490" ht="14.25" customHeight="1">
      <c r="A490" s="6"/>
    </row>
    <row r="491" ht="14.25" customHeight="1">
      <c r="A491" s="6"/>
    </row>
    <row r="492" ht="14.25" customHeight="1">
      <c r="A492" s="6"/>
    </row>
    <row r="493" ht="14.25" customHeight="1">
      <c r="A493" s="6"/>
    </row>
    <row r="494" ht="14.25" customHeight="1">
      <c r="A494" s="6"/>
    </row>
    <row r="495" ht="14.25" customHeight="1">
      <c r="A495" s="6"/>
    </row>
    <row r="496" ht="14.25" customHeight="1">
      <c r="A496" s="6"/>
    </row>
    <row r="497" ht="14.25" customHeight="1">
      <c r="A497" s="6"/>
    </row>
    <row r="498" ht="14.25" customHeight="1">
      <c r="A498" s="6"/>
    </row>
    <row r="499" ht="14.25" customHeight="1">
      <c r="A499" s="6"/>
    </row>
    <row r="500" ht="14.25" customHeight="1">
      <c r="A500" s="6"/>
    </row>
    <row r="501" ht="14.25" customHeight="1">
      <c r="A501" s="6"/>
    </row>
    <row r="502" ht="14.25" customHeight="1">
      <c r="A502" s="6"/>
    </row>
    <row r="503" ht="14.25" customHeight="1">
      <c r="A503" s="6"/>
    </row>
    <row r="504" ht="14.25" customHeight="1">
      <c r="A504" s="6"/>
    </row>
    <row r="505" ht="14.25" customHeight="1">
      <c r="A505" s="6"/>
    </row>
    <row r="506" ht="14.25" customHeight="1">
      <c r="A506" s="6"/>
    </row>
    <row r="507" ht="14.25" customHeight="1">
      <c r="A507" s="6"/>
    </row>
    <row r="508" ht="14.25" customHeight="1">
      <c r="A508" s="6"/>
    </row>
    <row r="509" ht="14.25" customHeight="1">
      <c r="A509" s="6"/>
    </row>
    <row r="510" ht="14.25" customHeight="1">
      <c r="A510" s="6"/>
    </row>
    <row r="511" ht="14.25" customHeight="1">
      <c r="A511" s="6"/>
    </row>
    <row r="512" ht="14.25" customHeight="1">
      <c r="A512" s="6"/>
    </row>
    <row r="513" ht="14.25" customHeight="1">
      <c r="A513" s="6"/>
    </row>
    <row r="514" ht="14.25" customHeight="1">
      <c r="A514" s="6"/>
    </row>
    <row r="515" ht="14.25" customHeight="1">
      <c r="A515" s="6"/>
    </row>
    <row r="516" ht="14.25" customHeight="1">
      <c r="A516" s="6"/>
    </row>
    <row r="517" ht="14.25" customHeight="1">
      <c r="A517" s="6"/>
    </row>
    <row r="518" ht="14.25" customHeight="1">
      <c r="A518" s="6"/>
    </row>
    <row r="519" ht="14.25" customHeight="1">
      <c r="A519" s="6"/>
    </row>
    <row r="520" ht="14.25" customHeight="1">
      <c r="A520" s="6"/>
    </row>
    <row r="521" ht="14.25" customHeight="1">
      <c r="A521" s="6"/>
    </row>
    <row r="522" ht="14.25" customHeight="1">
      <c r="A522" s="6"/>
    </row>
    <row r="523" ht="14.25" customHeight="1">
      <c r="A523" s="6"/>
    </row>
    <row r="524" ht="14.25" customHeight="1">
      <c r="A524" s="6"/>
    </row>
    <row r="525" ht="14.25" customHeight="1">
      <c r="A525" s="6"/>
    </row>
    <row r="526" ht="14.25" customHeight="1">
      <c r="A526" s="6"/>
    </row>
    <row r="527" ht="14.25" customHeight="1">
      <c r="A527" s="6"/>
    </row>
    <row r="528" ht="14.25" customHeight="1">
      <c r="A528" s="6"/>
    </row>
    <row r="529" ht="14.25" customHeight="1">
      <c r="A529" s="6"/>
    </row>
    <row r="530" ht="14.25" customHeight="1">
      <c r="A530" s="6"/>
    </row>
    <row r="531" ht="14.25" customHeight="1">
      <c r="A531" s="6"/>
    </row>
    <row r="532" ht="14.25" customHeight="1">
      <c r="A532" s="6"/>
    </row>
    <row r="533" ht="14.25" customHeight="1">
      <c r="A533" s="6"/>
    </row>
    <row r="534" ht="14.25" customHeight="1">
      <c r="A534" s="6"/>
    </row>
    <row r="535" ht="14.25" customHeight="1">
      <c r="A535" s="6"/>
    </row>
    <row r="536" ht="14.25" customHeight="1">
      <c r="A536" s="6"/>
    </row>
    <row r="537" ht="14.25" customHeight="1">
      <c r="A537" s="6"/>
    </row>
    <row r="538" ht="14.25" customHeight="1">
      <c r="A538" s="6"/>
    </row>
    <row r="539" ht="14.25" customHeight="1">
      <c r="A539" s="6"/>
    </row>
    <row r="540" ht="14.25" customHeight="1">
      <c r="A540" s="6"/>
    </row>
    <row r="541" ht="14.25" customHeight="1">
      <c r="A541" s="6"/>
    </row>
    <row r="542" ht="14.25" customHeight="1">
      <c r="A542" s="6"/>
    </row>
    <row r="543" ht="14.25" customHeight="1">
      <c r="A543" s="6"/>
    </row>
    <row r="544" ht="14.25" customHeight="1">
      <c r="A544" s="6"/>
    </row>
    <row r="545" ht="14.25" customHeight="1">
      <c r="A545" s="6"/>
    </row>
    <row r="546" ht="14.25" customHeight="1">
      <c r="A546" s="6"/>
    </row>
    <row r="547" ht="14.25" customHeight="1">
      <c r="A547" s="6"/>
    </row>
    <row r="548" ht="14.25" customHeight="1">
      <c r="A548" s="6"/>
    </row>
    <row r="549" ht="14.25" customHeight="1">
      <c r="A549" s="6"/>
    </row>
    <row r="550" ht="14.25" customHeight="1">
      <c r="A550" s="6"/>
    </row>
    <row r="551" ht="14.25" customHeight="1">
      <c r="A551" s="6"/>
    </row>
    <row r="552" ht="14.25" customHeight="1">
      <c r="A552" s="6"/>
    </row>
    <row r="553" ht="14.25" customHeight="1">
      <c r="A553" s="6"/>
    </row>
    <row r="554" ht="14.25" customHeight="1">
      <c r="A554" s="6"/>
    </row>
    <row r="555" ht="14.25" customHeight="1">
      <c r="A555" s="6"/>
    </row>
    <row r="556" ht="14.25" customHeight="1">
      <c r="A556" s="6"/>
    </row>
    <row r="557" ht="14.25" customHeight="1">
      <c r="A557" s="6"/>
    </row>
    <row r="558" ht="14.25" customHeight="1">
      <c r="A558" s="6"/>
    </row>
    <row r="559" ht="14.25" customHeight="1">
      <c r="A559" s="6"/>
    </row>
    <row r="560" ht="14.25" customHeight="1">
      <c r="A560" s="6"/>
    </row>
    <row r="561" ht="14.25" customHeight="1">
      <c r="A561" s="6"/>
    </row>
    <row r="562" ht="14.25" customHeight="1">
      <c r="A562" s="6"/>
    </row>
    <row r="563" ht="14.25" customHeight="1">
      <c r="A563" s="6"/>
    </row>
    <row r="564" ht="14.25" customHeight="1">
      <c r="A564" s="6"/>
    </row>
    <row r="565" ht="14.25" customHeight="1">
      <c r="A565" s="6"/>
    </row>
    <row r="566" ht="14.25" customHeight="1">
      <c r="A566" s="6"/>
    </row>
    <row r="567" ht="14.25" customHeight="1">
      <c r="A567" s="6"/>
    </row>
    <row r="568" ht="14.25" customHeight="1">
      <c r="A568" s="6"/>
    </row>
    <row r="569" ht="14.25" customHeight="1">
      <c r="A569" s="6"/>
    </row>
    <row r="570" ht="14.25" customHeight="1">
      <c r="A570" s="6"/>
    </row>
    <row r="571" ht="14.25" customHeight="1">
      <c r="A571" s="6"/>
    </row>
    <row r="572" ht="14.25" customHeight="1">
      <c r="A572" s="6"/>
    </row>
    <row r="573" ht="14.25" customHeight="1">
      <c r="A573" s="6"/>
    </row>
    <row r="574" ht="14.25" customHeight="1">
      <c r="A574" s="6"/>
    </row>
    <row r="575" ht="14.25" customHeight="1">
      <c r="A575" s="6"/>
    </row>
    <row r="576" ht="14.25" customHeight="1">
      <c r="A576" s="6"/>
    </row>
    <row r="577" ht="14.25" customHeight="1">
      <c r="A577" s="6"/>
    </row>
    <row r="578" ht="14.25" customHeight="1">
      <c r="A578" s="6"/>
    </row>
    <row r="579" ht="14.25" customHeight="1">
      <c r="A579" s="6"/>
    </row>
    <row r="580" ht="14.25" customHeight="1">
      <c r="A580" s="6"/>
    </row>
    <row r="581" ht="14.25" customHeight="1">
      <c r="A581" s="6"/>
    </row>
    <row r="582" ht="14.25" customHeight="1">
      <c r="A582" s="6"/>
    </row>
    <row r="583" ht="14.25" customHeight="1">
      <c r="A583" s="6"/>
    </row>
    <row r="584" ht="14.25" customHeight="1">
      <c r="A584" s="6"/>
    </row>
    <row r="585" ht="14.25" customHeight="1">
      <c r="A585" s="6"/>
    </row>
    <row r="586" ht="14.25" customHeight="1">
      <c r="A586" s="6"/>
    </row>
    <row r="587" ht="14.25" customHeight="1">
      <c r="A587" s="6"/>
    </row>
    <row r="588" ht="14.25" customHeight="1">
      <c r="A588" s="6"/>
    </row>
    <row r="589" ht="14.25" customHeight="1">
      <c r="A589" s="6"/>
    </row>
    <row r="590" ht="14.25" customHeight="1">
      <c r="A590" s="6"/>
    </row>
    <row r="591" ht="14.25" customHeight="1">
      <c r="A591" s="6"/>
    </row>
    <row r="592" ht="14.25" customHeight="1">
      <c r="A592" s="6"/>
    </row>
    <row r="593" ht="14.25" customHeight="1">
      <c r="A593" s="6"/>
    </row>
    <row r="594" ht="14.25" customHeight="1">
      <c r="A594" s="6"/>
    </row>
    <row r="595" ht="14.25" customHeight="1">
      <c r="A595" s="6"/>
    </row>
    <row r="596" ht="14.25" customHeight="1">
      <c r="A596" s="6"/>
    </row>
    <row r="597" ht="14.25" customHeight="1">
      <c r="A597" s="6"/>
    </row>
    <row r="598" ht="14.25" customHeight="1">
      <c r="A598" s="6"/>
    </row>
    <row r="599" ht="14.25" customHeight="1">
      <c r="A599" s="6"/>
    </row>
    <row r="600" ht="14.25" customHeight="1">
      <c r="A600" s="6"/>
    </row>
    <row r="601" ht="14.25" customHeight="1">
      <c r="A601" s="6"/>
    </row>
    <row r="602" ht="14.25" customHeight="1">
      <c r="A602" s="6"/>
    </row>
    <row r="603" ht="14.25" customHeight="1">
      <c r="A603" s="6"/>
    </row>
    <row r="604" ht="14.25" customHeight="1">
      <c r="A604" s="6"/>
    </row>
    <row r="605" ht="14.25" customHeight="1">
      <c r="A605" s="6"/>
    </row>
    <row r="606" ht="14.25" customHeight="1">
      <c r="A606" s="6"/>
    </row>
    <row r="607" ht="14.25" customHeight="1">
      <c r="A607" s="6"/>
    </row>
    <row r="608" ht="14.25" customHeight="1">
      <c r="A608" s="6"/>
    </row>
    <row r="609" ht="14.25" customHeight="1">
      <c r="A609" s="6"/>
    </row>
    <row r="610" ht="14.25" customHeight="1">
      <c r="A610" s="6"/>
    </row>
    <row r="611" ht="14.25" customHeight="1">
      <c r="A611" s="6"/>
    </row>
    <row r="612" ht="14.25" customHeight="1">
      <c r="A612" s="6"/>
    </row>
    <row r="613" ht="14.25" customHeight="1">
      <c r="A613" s="6"/>
    </row>
    <row r="614" ht="14.25" customHeight="1">
      <c r="A614" s="6"/>
    </row>
    <row r="615" ht="14.25" customHeight="1">
      <c r="A615" s="6"/>
    </row>
    <row r="616" ht="14.25" customHeight="1">
      <c r="A616" s="6"/>
    </row>
    <row r="617" ht="14.25" customHeight="1">
      <c r="A617" s="6"/>
    </row>
    <row r="618" ht="14.25" customHeight="1">
      <c r="A618" s="6"/>
    </row>
    <row r="619" ht="14.25" customHeight="1">
      <c r="A619" s="6"/>
    </row>
    <row r="620" ht="14.25" customHeight="1">
      <c r="A620" s="6"/>
    </row>
    <row r="621" ht="14.25" customHeight="1">
      <c r="A621" s="6"/>
    </row>
    <row r="622" ht="14.25" customHeight="1">
      <c r="A622" s="6"/>
    </row>
    <row r="623" ht="14.25" customHeight="1">
      <c r="A623" s="6"/>
    </row>
    <row r="624" ht="14.25" customHeight="1">
      <c r="A624" s="6"/>
    </row>
    <row r="625" ht="14.25" customHeight="1">
      <c r="A625" s="6"/>
    </row>
    <row r="626" ht="14.25" customHeight="1">
      <c r="A626" s="6"/>
    </row>
    <row r="627" ht="14.25" customHeight="1">
      <c r="A627" s="6"/>
    </row>
    <row r="628" ht="14.25" customHeight="1">
      <c r="A628" s="6"/>
    </row>
    <row r="629" ht="14.25" customHeight="1">
      <c r="A629" s="6"/>
    </row>
    <row r="630" ht="14.25" customHeight="1">
      <c r="A630" s="6"/>
    </row>
    <row r="631" ht="14.25" customHeight="1">
      <c r="A631" s="6"/>
    </row>
    <row r="632" ht="14.25" customHeight="1">
      <c r="A632" s="6"/>
    </row>
    <row r="633" ht="14.25" customHeight="1">
      <c r="A633" s="6"/>
    </row>
    <row r="634" ht="14.25" customHeight="1">
      <c r="A634" s="6"/>
    </row>
    <row r="635" ht="14.25" customHeight="1">
      <c r="A635" s="6"/>
    </row>
    <row r="636" ht="14.25" customHeight="1">
      <c r="A636" s="6"/>
    </row>
    <row r="637" ht="14.25" customHeight="1">
      <c r="A637" s="6"/>
    </row>
    <row r="638" ht="14.25" customHeight="1">
      <c r="A638" s="6"/>
    </row>
    <row r="639" ht="14.25" customHeight="1">
      <c r="A639" s="6"/>
    </row>
    <row r="640" ht="14.25" customHeight="1">
      <c r="A640" s="6"/>
    </row>
    <row r="641" ht="14.25" customHeight="1">
      <c r="A641" s="6"/>
    </row>
    <row r="642" ht="14.25" customHeight="1">
      <c r="A642" s="6"/>
    </row>
    <row r="643" ht="14.25" customHeight="1">
      <c r="A643" s="6"/>
    </row>
    <row r="644" ht="14.25" customHeight="1">
      <c r="A644" s="6"/>
    </row>
    <row r="645" ht="14.25" customHeight="1">
      <c r="A645" s="6"/>
    </row>
    <row r="646" ht="14.25" customHeight="1">
      <c r="A646" s="6"/>
    </row>
    <row r="647" ht="14.25" customHeight="1">
      <c r="A647" s="6"/>
    </row>
    <row r="648" ht="14.25" customHeight="1">
      <c r="A648" s="6"/>
    </row>
    <row r="649" ht="14.25" customHeight="1">
      <c r="A649" s="6"/>
    </row>
    <row r="650" ht="14.25" customHeight="1">
      <c r="A650" s="6"/>
    </row>
    <row r="651" ht="14.25" customHeight="1">
      <c r="A651" s="6"/>
    </row>
    <row r="652" ht="14.25" customHeight="1">
      <c r="A652" s="6"/>
    </row>
    <row r="653" ht="14.25" customHeight="1">
      <c r="A653" s="6"/>
    </row>
    <row r="654" ht="14.25" customHeight="1">
      <c r="A654" s="6"/>
    </row>
    <row r="655" ht="14.25" customHeight="1">
      <c r="A655" s="6"/>
    </row>
    <row r="656" ht="14.25" customHeight="1">
      <c r="A656" s="6"/>
    </row>
    <row r="657" ht="14.25" customHeight="1">
      <c r="A657" s="6"/>
    </row>
    <row r="658" ht="14.25" customHeight="1">
      <c r="A658" s="6"/>
    </row>
    <row r="659" ht="14.25" customHeight="1">
      <c r="A659" s="6"/>
    </row>
    <row r="660" ht="14.25" customHeight="1">
      <c r="A660" s="6"/>
    </row>
    <row r="661" ht="14.25" customHeight="1">
      <c r="A661" s="6"/>
    </row>
    <row r="662" ht="14.25" customHeight="1">
      <c r="A662" s="6"/>
    </row>
    <row r="663" ht="14.25" customHeight="1">
      <c r="A663" s="6"/>
    </row>
    <row r="664" ht="14.25" customHeight="1">
      <c r="A664" s="6"/>
    </row>
    <row r="665" ht="14.25" customHeight="1">
      <c r="A665" s="6"/>
    </row>
    <row r="666" ht="14.25" customHeight="1">
      <c r="A666" s="6"/>
    </row>
    <row r="667" ht="14.25" customHeight="1">
      <c r="A667" s="6"/>
    </row>
    <row r="668" ht="14.25" customHeight="1">
      <c r="A668" s="6"/>
    </row>
    <row r="669" ht="14.25" customHeight="1">
      <c r="A669" s="6"/>
    </row>
    <row r="670" ht="14.25" customHeight="1">
      <c r="A670" s="6"/>
    </row>
    <row r="671" ht="14.25" customHeight="1">
      <c r="A671" s="6"/>
    </row>
    <row r="672" ht="14.25" customHeight="1">
      <c r="A672" s="6"/>
    </row>
    <row r="673" ht="14.25" customHeight="1">
      <c r="A673" s="6"/>
    </row>
    <row r="674" ht="14.25" customHeight="1">
      <c r="A674" s="6"/>
    </row>
    <row r="675" ht="14.25" customHeight="1">
      <c r="A675" s="6"/>
    </row>
    <row r="676" ht="14.25" customHeight="1">
      <c r="A676" s="6"/>
    </row>
    <row r="677" ht="14.25" customHeight="1">
      <c r="A677" s="6"/>
    </row>
    <row r="678" ht="14.25" customHeight="1">
      <c r="A678" s="6"/>
    </row>
    <row r="679" ht="14.25" customHeight="1">
      <c r="A679" s="6"/>
    </row>
    <row r="680" ht="14.25" customHeight="1">
      <c r="A680" s="6"/>
    </row>
    <row r="681" ht="14.25" customHeight="1">
      <c r="A681" s="6"/>
    </row>
    <row r="682" ht="14.25" customHeight="1">
      <c r="A682" s="6"/>
    </row>
    <row r="683" ht="14.25" customHeight="1">
      <c r="A683" s="6"/>
    </row>
    <row r="684" ht="14.25" customHeight="1">
      <c r="A684" s="6"/>
    </row>
    <row r="685" ht="14.25" customHeight="1">
      <c r="A685" s="6"/>
    </row>
    <row r="686" ht="14.25" customHeight="1">
      <c r="A686" s="6"/>
    </row>
    <row r="687" ht="14.25" customHeight="1">
      <c r="A687" s="6"/>
    </row>
    <row r="688" ht="14.25" customHeight="1">
      <c r="A688" s="6"/>
    </row>
    <row r="689" ht="14.25" customHeight="1">
      <c r="A689" s="6"/>
    </row>
    <row r="690" ht="14.25" customHeight="1">
      <c r="A690" s="6"/>
    </row>
    <row r="691" ht="14.25" customHeight="1">
      <c r="A691" s="6"/>
    </row>
    <row r="692" ht="14.25" customHeight="1">
      <c r="A692" s="6"/>
    </row>
    <row r="693" ht="14.25" customHeight="1">
      <c r="A693" s="6"/>
    </row>
    <row r="694" ht="14.25" customHeight="1">
      <c r="A694" s="6"/>
    </row>
    <row r="695" ht="14.25" customHeight="1">
      <c r="A695" s="6"/>
    </row>
    <row r="696" ht="14.25" customHeight="1">
      <c r="A696" s="6"/>
    </row>
    <row r="697" ht="14.25" customHeight="1">
      <c r="A697" s="6"/>
    </row>
    <row r="698" ht="14.25" customHeight="1">
      <c r="A698" s="6"/>
    </row>
    <row r="699" ht="14.25" customHeight="1">
      <c r="A699" s="6"/>
    </row>
    <row r="700" ht="14.25" customHeight="1">
      <c r="A700" s="6"/>
    </row>
    <row r="701" ht="14.25" customHeight="1">
      <c r="A701" s="6"/>
    </row>
    <row r="702" ht="14.25" customHeight="1">
      <c r="A702" s="6"/>
    </row>
    <row r="703" ht="14.25" customHeight="1">
      <c r="A703" s="6"/>
    </row>
    <row r="704" ht="14.25" customHeight="1">
      <c r="A704" s="6"/>
    </row>
    <row r="705" ht="14.25" customHeight="1">
      <c r="A705" s="6"/>
    </row>
    <row r="706" ht="14.25" customHeight="1">
      <c r="A706" s="6"/>
    </row>
    <row r="707" ht="14.25" customHeight="1">
      <c r="A707" s="6"/>
    </row>
    <row r="708" ht="14.25" customHeight="1">
      <c r="A708" s="6"/>
    </row>
    <row r="709" ht="14.25" customHeight="1">
      <c r="A709" s="6"/>
    </row>
    <row r="710" ht="14.25" customHeight="1">
      <c r="A710" s="6"/>
    </row>
    <row r="711" ht="14.25" customHeight="1">
      <c r="A711" s="6"/>
    </row>
    <row r="712" ht="14.25" customHeight="1">
      <c r="A712" s="6"/>
    </row>
    <row r="713" ht="14.25" customHeight="1">
      <c r="A713" s="6"/>
    </row>
    <row r="714" ht="14.25" customHeight="1">
      <c r="A714" s="6"/>
    </row>
    <row r="715" ht="14.25" customHeight="1">
      <c r="A715" s="6"/>
    </row>
    <row r="716" ht="14.25" customHeight="1">
      <c r="A716" s="6"/>
    </row>
    <row r="717" ht="14.25" customHeight="1">
      <c r="A717" s="6"/>
    </row>
    <row r="718" ht="14.25" customHeight="1">
      <c r="A718" s="6"/>
    </row>
    <row r="719" ht="14.25" customHeight="1">
      <c r="A719" s="6"/>
    </row>
    <row r="720" ht="14.25" customHeight="1">
      <c r="A720" s="6"/>
    </row>
    <row r="721" ht="14.25" customHeight="1">
      <c r="A721" s="6"/>
    </row>
    <row r="722" ht="14.25" customHeight="1">
      <c r="A722" s="6"/>
    </row>
    <row r="723" ht="14.25" customHeight="1">
      <c r="A723" s="6"/>
    </row>
    <row r="724" ht="14.25" customHeight="1">
      <c r="A724" s="6"/>
    </row>
    <row r="725" ht="14.25" customHeight="1">
      <c r="A725" s="6"/>
    </row>
    <row r="726" ht="14.25" customHeight="1">
      <c r="A726" s="6"/>
    </row>
    <row r="727" ht="14.25" customHeight="1">
      <c r="A727" s="6"/>
    </row>
    <row r="728" ht="14.25" customHeight="1">
      <c r="A728" s="6"/>
    </row>
    <row r="729" ht="14.25" customHeight="1">
      <c r="A729" s="6"/>
    </row>
    <row r="730" ht="14.25" customHeight="1">
      <c r="A730" s="6"/>
    </row>
    <row r="731" ht="14.25" customHeight="1">
      <c r="A731" s="6"/>
    </row>
    <row r="732" ht="14.25" customHeight="1">
      <c r="A732" s="6"/>
    </row>
    <row r="733" ht="14.25" customHeight="1">
      <c r="A733" s="6"/>
    </row>
    <row r="734" ht="14.25" customHeight="1">
      <c r="A734" s="6"/>
    </row>
    <row r="735" ht="14.25" customHeight="1">
      <c r="A735" s="6"/>
    </row>
    <row r="736" ht="14.25" customHeight="1">
      <c r="A736" s="6"/>
    </row>
    <row r="737" ht="14.25" customHeight="1">
      <c r="A737" s="6"/>
    </row>
    <row r="738" ht="14.25" customHeight="1">
      <c r="A738" s="6"/>
    </row>
    <row r="739" ht="14.25" customHeight="1">
      <c r="A739" s="6"/>
    </row>
    <row r="740" ht="14.25" customHeight="1">
      <c r="A740" s="6"/>
    </row>
    <row r="741" ht="14.25" customHeight="1">
      <c r="A741" s="6"/>
    </row>
    <row r="742" ht="14.25" customHeight="1">
      <c r="A742" s="6"/>
    </row>
    <row r="743" ht="14.25" customHeight="1">
      <c r="A743" s="6"/>
    </row>
    <row r="744" ht="14.25" customHeight="1">
      <c r="A744" s="6"/>
    </row>
    <row r="745" ht="14.25" customHeight="1">
      <c r="A745" s="6"/>
    </row>
    <row r="746" ht="14.25" customHeight="1">
      <c r="A746" s="6"/>
    </row>
    <row r="747" ht="14.25" customHeight="1">
      <c r="A747" s="6"/>
    </row>
    <row r="748" ht="14.25" customHeight="1">
      <c r="A748" s="6"/>
    </row>
    <row r="749" ht="14.25" customHeight="1">
      <c r="A749" s="6"/>
    </row>
    <row r="750" ht="14.25" customHeight="1">
      <c r="A750" s="6"/>
    </row>
    <row r="751" ht="14.25" customHeight="1">
      <c r="A751" s="6"/>
    </row>
    <row r="752" ht="14.25" customHeight="1">
      <c r="A752" s="6"/>
    </row>
    <row r="753" ht="14.25" customHeight="1">
      <c r="A753" s="6"/>
    </row>
    <row r="754" ht="14.25" customHeight="1">
      <c r="A754" s="6"/>
    </row>
    <row r="755" ht="14.25" customHeight="1">
      <c r="A755" s="6"/>
    </row>
    <row r="756" ht="14.25" customHeight="1">
      <c r="A756" s="6"/>
    </row>
    <row r="757" ht="14.25" customHeight="1">
      <c r="A757" s="6"/>
    </row>
    <row r="758" ht="14.25" customHeight="1">
      <c r="A758" s="6"/>
    </row>
    <row r="759" ht="14.25" customHeight="1">
      <c r="A759" s="6"/>
    </row>
    <row r="760" ht="14.25" customHeight="1">
      <c r="A760" s="6"/>
    </row>
    <row r="761" ht="14.25" customHeight="1">
      <c r="A761" s="6"/>
    </row>
    <row r="762" ht="14.25" customHeight="1">
      <c r="A762" s="6"/>
    </row>
    <row r="763" ht="14.25" customHeight="1">
      <c r="A763" s="6"/>
    </row>
    <row r="764" ht="14.25" customHeight="1">
      <c r="A764" s="6"/>
    </row>
    <row r="765" ht="14.25" customHeight="1">
      <c r="A765" s="6"/>
    </row>
    <row r="766" ht="14.25" customHeight="1">
      <c r="A766" s="6"/>
    </row>
    <row r="767" ht="14.25" customHeight="1">
      <c r="A767" s="6"/>
    </row>
    <row r="768" ht="14.25" customHeight="1">
      <c r="A768" s="6"/>
    </row>
    <row r="769" ht="14.25" customHeight="1">
      <c r="A769" s="6"/>
    </row>
    <row r="770" ht="14.25" customHeight="1">
      <c r="A770" s="6"/>
    </row>
    <row r="771" ht="14.25" customHeight="1">
      <c r="A771" s="6"/>
    </row>
    <row r="772" ht="14.25" customHeight="1">
      <c r="A772" s="6"/>
    </row>
    <row r="773" ht="14.25" customHeight="1">
      <c r="A773" s="6"/>
    </row>
    <row r="774" ht="14.25" customHeight="1">
      <c r="A774" s="6"/>
    </row>
    <row r="775" ht="14.25" customHeight="1">
      <c r="A775" s="6"/>
    </row>
    <row r="776" ht="14.25" customHeight="1">
      <c r="A776" s="6"/>
    </row>
    <row r="777" ht="14.25" customHeight="1">
      <c r="A777" s="6"/>
    </row>
    <row r="778" ht="14.25" customHeight="1">
      <c r="A778" s="6"/>
    </row>
    <row r="779" ht="14.25" customHeight="1">
      <c r="A779" s="6"/>
    </row>
    <row r="780" ht="14.25" customHeight="1">
      <c r="A780" s="6"/>
    </row>
    <row r="781" ht="14.25" customHeight="1">
      <c r="A781" s="6"/>
    </row>
    <row r="782" ht="14.25" customHeight="1">
      <c r="A782" s="6"/>
    </row>
    <row r="783" ht="14.25" customHeight="1">
      <c r="A783" s="6"/>
    </row>
    <row r="784" ht="14.25" customHeight="1">
      <c r="A784" s="6"/>
    </row>
    <row r="785" ht="14.25" customHeight="1">
      <c r="A785" s="6"/>
    </row>
    <row r="786" ht="14.25" customHeight="1">
      <c r="A786" s="6"/>
    </row>
    <row r="787" ht="14.25" customHeight="1">
      <c r="A787" s="6"/>
    </row>
    <row r="788" ht="14.25" customHeight="1">
      <c r="A788" s="6"/>
    </row>
    <row r="789" ht="14.25" customHeight="1">
      <c r="A789" s="6"/>
    </row>
    <row r="790" ht="14.25" customHeight="1">
      <c r="A790" s="6"/>
    </row>
    <row r="791" ht="14.25" customHeight="1">
      <c r="A791" s="6"/>
    </row>
    <row r="792" ht="14.25" customHeight="1">
      <c r="A792" s="6"/>
    </row>
    <row r="793" ht="14.25" customHeight="1">
      <c r="A793" s="6"/>
    </row>
    <row r="794" ht="14.25" customHeight="1">
      <c r="A794" s="6"/>
    </row>
    <row r="795" ht="14.25" customHeight="1">
      <c r="A795" s="6"/>
    </row>
    <row r="796" ht="14.25" customHeight="1">
      <c r="A796" s="6"/>
    </row>
    <row r="797" ht="14.25" customHeight="1">
      <c r="A797" s="6"/>
    </row>
    <row r="798" ht="14.25" customHeight="1">
      <c r="A798" s="6"/>
    </row>
    <row r="799" ht="14.25" customHeight="1">
      <c r="A799" s="6"/>
    </row>
    <row r="800" ht="14.25" customHeight="1">
      <c r="A800" s="6"/>
    </row>
    <row r="801" ht="14.25" customHeight="1">
      <c r="A801" s="6"/>
    </row>
    <row r="802" ht="14.25" customHeight="1">
      <c r="A802" s="6"/>
    </row>
    <row r="803" ht="14.25" customHeight="1">
      <c r="A803" s="6"/>
    </row>
    <row r="804" ht="14.25" customHeight="1">
      <c r="A804" s="6"/>
    </row>
    <row r="805" ht="14.25" customHeight="1">
      <c r="A805" s="6"/>
    </row>
    <row r="806" ht="14.25" customHeight="1">
      <c r="A806" s="6"/>
    </row>
    <row r="807" ht="14.25" customHeight="1">
      <c r="A807" s="6"/>
    </row>
    <row r="808" ht="14.25" customHeight="1">
      <c r="A808" s="6"/>
    </row>
    <row r="809" ht="14.25" customHeight="1">
      <c r="A809" s="6"/>
    </row>
    <row r="810" ht="14.25" customHeight="1">
      <c r="A810" s="6"/>
    </row>
    <row r="811" ht="14.25" customHeight="1">
      <c r="A811" s="6"/>
    </row>
    <row r="812" ht="14.25" customHeight="1">
      <c r="A812" s="6"/>
    </row>
    <row r="813" ht="14.25" customHeight="1">
      <c r="A813" s="6"/>
    </row>
    <row r="814" ht="14.25" customHeight="1">
      <c r="A814" s="6"/>
    </row>
    <row r="815" ht="14.25" customHeight="1">
      <c r="A815" s="6"/>
    </row>
    <row r="816" ht="14.25" customHeight="1">
      <c r="A816" s="6"/>
    </row>
    <row r="817" ht="14.25" customHeight="1">
      <c r="A817" s="6"/>
    </row>
    <row r="818" ht="14.25" customHeight="1">
      <c r="A818" s="6"/>
    </row>
    <row r="819" ht="14.25" customHeight="1">
      <c r="A819" s="6"/>
    </row>
    <row r="820" ht="14.25" customHeight="1">
      <c r="A820" s="6"/>
    </row>
    <row r="821" ht="14.25" customHeight="1">
      <c r="A821" s="6"/>
    </row>
    <row r="822" ht="14.25" customHeight="1">
      <c r="A822" s="6"/>
    </row>
    <row r="823" ht="14.25" customHeight="1">
      <c r="A823" s="6"/>
    </row>
    <row r="824" ht="14.25" customHeight="1">
      <c r="A824" s="6"/>
    </row>
    <row r="825" ht="14.25" customHeight="1">
      <c r="A825" s="6"/>
    </row>
    <row r="826" ht="14.25" customHeight="1">
      <c r="A826" s="6"/>
    </row>
    <row r="827" ht="14.25" customHeight="1">
      <c r="A827" s="6"/>
    </row>
    <row r="828" ht="14.25" customHeight="1">
      <c r="A828" s="6"/>
    </row>
    <row r="829" ht="14.25" customHeight="1">
      <c r="A829" s="6"/>
    </row>
    <row r="830" ht="14.25" customHeight="1">
      <c r="A830" s="6"/>
    </row>
    <row r="831" ht="14.25" customHeight="1">
      <c r="A831" s="6"/>
    </row>
    <row r="832" ht="14.25" customHeight="1">
      <c r="A832" s="6"/>
    </row>
    <row r="833" ht="14.25" customHeight="1">
      <c r="A833" s="6"/>
    </row>
    <row r="834" ht="14.25" customHeight="1">
      <c r="A834" s="6"/>
    </row>
    <row r="835" ht="14.25" customHeight="1">
      <c r="A835" s="6"/>
    </row>
    <row r="836" ht="14.25" customHeight="1">
      <c r="A836" s="6"/>
    </row>
    <row r="837" ht="14.25" customHeight="1">
      <c r="A837" s="6"/>
    </row>
    <row r="838" ht="14.25" customHeight="1">
      <c r="A838" s="6"/>
    </row>
    <row r="839" ht="14.25" customHeight="1">
      <c r="A839" s="6"/>
    </row>
    <row r="840" ht="14.25" customHeight="1">
      <c r="A840" s="6"/>
    </row>
    <row r="841" ht="14.25" customHeight="1">
      <c r="A841" s="6"/>
    </row>
    <row r="842" ht="14.25" customHeight="1">
      <c r="A842" s="6"/>
    </row>
    <row r="843" ht="14.25" customHeight="1">
      <c r="A843" s="6"/>
    </row>
    <row r="844" ht="14.25" customHeight="1">
      <c r="A844" s="6"/>
    </row>
    <row r="845" ht="14.25" customHeight="1">
      <c r="A845" s="6"/>
    </row>
    <row r="846" ht="14.25" customHeight="1">
      <c r="A846" s="6"/>
    </row>
    <row r="847" ht="14.25" customHeight="1">
      <c r="A847" s="6"/>
    </row>
    <row r="848" ht="14.25" customHeight="1">
      <c r="A848" s="6"/>
    </row>
    <row r="849" ht="14.25" customHeight="1">
      <c r="A849" s="6"/>
    </row>
    <row r="850" ht="14.25" customHeight="1">
      <c r="A850" s="6"/>
    </row>
    <row r="851" ht="14.25" customHeight="1">
      <c r="A851" s="6"/>
    </row>
    <row r="852" ht="14.25" customHeight="1">
      <c r="A852" s="6"/>
    </row>
    <row r="853" ht="14.25" customHeight="1">
      <c r="A853" s="6"/>
    </row>
    <row r="854" ht="14.25" customHeight="1">
      <c r="A854" s="6"/>
    </row>
    <row r="855" ht="14.25" customHeight="1">
      <c r="A855" s="6"/>
    </row>
    <row r="856" ht="14.25" customHeight="1">
      <c r="A856" s="6"/>
    </row>
    <row r="857" ht="14.25" customHeight="1">
      <c r="A857" s="6"/>
    </row>
    <row r="858" ht="14.25" customHeight="1">
      <c r="A858" s="6"/>
    </row>
    <row r="859" ht="14.25" customHeight="1">
      <c r="A859" s="6"/>
    </row>
    <row r="860" ht="14.25" customHeight="1">
      <c r="A860" s="6"/>
    </row>
    <row r="861" ht="14.25" customHeight="1">
      <c r="A861" s="6"/>
    </row>
    <row r="862" ht="14.25" customHeight="1">
      <c r="A862" s="6"/>
    </row>
    <row r="863" ht="14.25" customHeight="1">
      <c r="A863" s="6"/>
    </row>
    <row r="864" ht="14.25" customHeight="1">
      <c r="A864" s="6"/>
    </row>
    <row r="865" ht="14.25" customHeight="1">
      <c r="A865" s="6"/>
    </row>
    <row r="866" ht="14.25" customHeight="1">
      <c r="A866" s="6"/>
    </row>
    <row r="867" ht="14.25" customHeight="1">
      <c r="A867" s="6"/>
    </row>
    <row r="868" ht="14.25" customHeight="1">
      <c r="A868" s="6"/>
    </row>
    <row r="869" ht="14.25" customHeight="1">
      <c r="A869" s="6"/>
    </row>
    <row r="870" ht="14.25" customHeight="1">
      <c r="A870" s="6"/>
    </row>
    <row r="871" ht="14.25" customHeight="1">
      <c r="A871" s="6"/>
    </row>
    <row r="872" ht="14.25" customHeight="1">
      <c r="A872" s="6"/>
    </row>
    <row r="873" ht="14.25" customHeight="1">
      <c r="A873" s="6"/>
    </row>
    <row r="874" ht="14.25" customHeight="1">
      <c r="A874" s="6"/>
    </row>
    <row r="875" ht="14.25" customHeight="1">
      <c r="A875" s="6"/>
    </row>
    <row r="876" ht="14.25" customHeight="1">
      <c r="A876" s="6"/>
    </row>
    <row r="877" ht="14.25" customHeight="1">
      <c r="A877" s="6"/>
    </row>
    <row r="878" ht="14.25" customHeight="1">
      <c r="A878" s="6"/>
    </row>
    <row r="879" ht="14.25" customHeight="1">
      <c r="A879" s="6"/>
    </row>
    <row r="880" ht="14.25" customHeight="1">
      <c r="A880" s="6"/>
    </row>
    <row r="881" ht="14.25" customHeight="1">
      <c r="A881" s="6"/>
    </row>
    <row r="882" ht="14.25" customHeight="1">
      <c r="A882" s="6"/>
    </row>
    <row r="883" ht="14.25" customHeight="1">
      <c r="A883" s="6"/>
    </row>
    <row r="884" ht="14.25" customHeight="1">
      <c r="A884" s="6"/>
    </row>
    <row r="885" ht="14.25" customHeight="1">
      <c r="A885" s="6"/>
    </row>
    <row r="886" ht="14.25" customHeight="1">
      <c r="A886" s="6"/>
    </row>
    <row r="887" ht="14.25" customHeight="1">
      <c r="A887" s="6"/>
    </row>
    <row r="888" ht="14.25" customHeight="1">
      <c r="A888" s="6"/>
    </row>
    <row r="889" ht="14.25" customHeight="1">
      <c r="A889" s="6"/>
    </row>
    <row r="890" ht="14.25" customHeight="1">
      <c r="A890" s="6"/>
    </row>
    <row r="891" ht="14.25" customHeight="1">
      <c r="A891" s="6"/>
    </row>
    <row r="892" ht="14.25" customHeight="1">
      <c r="A892" s="6"/>
    </row>
    <row r="893" ht="14.25" customHeight="1">
      <c r="A893" s="6"/>
    </row>
    <row r="894" ht="14.25" customHeight="1">
      <c r="A894" s="6"/>
    </row>
    <row r="895" ht="14.25" customHeight="1">
      <c r="A895" s="6"/>
    </row>
    <row r="896" ht="14.25" customHeight="1">
      <c r="A896" s="6"/>
    </row>
    <row r="897" ht="14.25" customHeight="1">
      <c r="A897" s="6"/>
    </row>
    <row r="898" ht="14.25" customHeight="1">
      <c r="A898" s="6"/>
    </row>
    <row r="899" ht="14.25" customHeight="1">
      <c r="A899" s="6"/>
    </row>
    <row r="900" ht="14.25" customHeight="1">
      <c r="A900" s="6"/>
    </row>
    <row r="901" ht="14.25" customHeight="1">
      <c r="A901" s="6"/>
    </row>
    <row r="902" ht="14.25" customHeight="1">
      <c r="A902" s="6"/>
    </row>
    <row r="903" ht="14.25" customHeight="1">
      <c r="A903" s="6"/>
    </row>
    <row r="904" ht="14.25" customHeight="1">
      <c r="A904" s="6"/>
    </row>
    <row r="905" ht="14.25" customHeight="1">
      <c r="A905" s="6"/>
    </row>
    <row r="906" ht="14.25" customHeight="1">
      <c r="A906" s="6"/>
    </row>
    <row r="907" ht="14.25" customHeight="1">
      <c r="A907" s="6"/>
    </row>
    <row r="908" ht="14.25" customHeight="1">
      <c r="A908" s="6"/>
    </row>
    <row r="909" ht="14.25" customHeight="1">
      <c r="A909" s="6"/>
    </row>
    <row r="910" ht="14.25" customHeight="1">
      <c r="A910" s="6"/>
    </row>
    <row r="911" ht="14.25" customHeight="1">
      <c r="A911" s="6"/>
    </row>
    <row r="912" ht="14.25" customHeight="1">
      <c r="A912" s="6"/>
    </row>
    <row r="913" ht="14.25" customHeight="1">
      <c r="A913" s="6"/>
    </row>
    <row r="914" ht="14.25" customHeight="1">
      <c r="A914" s="6"/>
    </row>
    <row r="915" ht="14.25" customHeight="1">
      <c r="A915" s="6"/>
    </row>
    <row r="916" ht="14.25" customHeight="1">
      <c r="A916" s="6"/>
    </row>
    <row r="917" ht="14.25" customHeight="1">
      <c r="A917" s="6"/>
    </row>
    <row r="918" ht="14.25" customHeight="1">
      <c r="A918" s="6"/>
    </row>
    <row r="919" ht="14.25" customHeight="1">
      <c r="A919" s="6"/>
    </row>
    <row r="920" ht="14.25" customHeight="1">
      <c r="A920" s="6"/>
    </row>
    <row r="921" ht="14.25" customHeight="1">
      <c r="A921" s="6"/>
    </row>
    <row r="922" ht="14.25" customHeight="1">
      <c r="A922" s="6"/>
    </row>
    <row r="923" ht="14.25" customHeight="1">
      <c r="A923" s="6"/>
    </row>
    <row r="924" ht="14.25" customHeight="1">
      <c r="A924" s="6"/>
    </row>
    <row r="925" ht="14.25" customHeight="1">
      <c r="A925" s="6"/>
    </row>
    <row r="926" ht="14.25" customHeight="1">
      <c r="A926" s="6"/>
    </row>
    <row r="927" ht="14.25" customHeight="1">
      <c r="A927" s="6"/>
    </row>
    <row r="928" ht="14.25" customHeight="1">
      <c r="A928" s="6"/>
    </row>
    <row r="929" ht="14.25" customHeight="1">
      <c r="A929" s="6"/>
    </row>
    <row r="930" ht="14.25" customHeight="1">
      <c r="A930" s="6"/>
    </row>
    <row r="931" ht="14.25" customHeight="1">
      <c r="A931" s="6"/>
    </row>
    <row r="932" ht="14.25" customHeight="1">
      <c r="A932" s="6"/>
    </row>
    <row r="933" ht="14.25" customHeight="1">
      <c r="A933" s="6"/>
    </row>
    <row r="934" ht="14.25" customHeight="1">
      <c r="A934" s="6"/>
    </row>
    <row r="935" ht="14.25" customHeight="1">
      <c r="A935" s="6"/>
    </row>
    <row r="936" ht="14.25" customHeight="1">
      <c r="A936" s="6"/>
    </row>
    <row r="937" ht="14.25" customHeight="1">
      <c r="A937" s="6"/>
    </row>
    <row r="938" ht="14.25" customHeight="1">
      <c r="A938" s="6"/>
    </row>
    <row r="939" ht="14.25" customHeight="1">
      <c r="A939" s="6"/>
    </row>
    <row r="940" ht="14.25" customHeight="1">
      <c r="A940" s="6"/>
    </row>
    <row r="941" ht="14.25" customHeight="1">
      <c r="A941" s="6"/>
    </row>
    <row r="942" ht="14.25" customHeight="1">
      <c r="A942" s="6"/>
    </row>
    <row r="943" ht="14.25" customHeight="1">
      <c r="A943" s="6"/>
    </row>
    <row r="944" ht="14.25" customHeight="1">
      <c r="A944" s="6"/>
    </row>
    <row r="945" ht="14.25" customHeight="1">
      <c r="A945" s="6"/>
    </row>
    <row r="946" ht="14.25" customHeight="1">
      <c r="A946" s="6"/>
    </row>
    <row r="947" ht="14.25" customHeight="1">
      <c r="A947" s="6"/>
    </row>
    <row r="948" ht="14.25" customHeight="1">
      <c r="A948" s="6"/>
    </row>
    <row r="949" ht="14.25" customHeight="1">
      <c r="A949" s="6"/>
    </row>
    <row r="950" ht="14.25" customHeight="1">
      <c r="A950" s="6"/>
    </row>
    <row r="951" ht="14.25" customHeight="1">
      <c r="A951" s="6"/>
    </row>
    <row r="952" ht="14.25" customHeight="1">
      <c r="A952" s="6"/>
    </row>
    <row r="953" ht="14.25" customHeight="1">
      <c r="A953" s="6"/>
    </row>
    <row r="954" ht="14.25" customHeight="1">
      <c r="A954" s="6"/>
    </row>
    <row r="955" ht="14.25" customHeight="1">
      <c r="A955" s="6"/>
    </row>
    <row r="956" ht="14.25" customHeight="1">
      <c r="A956" s="6"/>
    </row>
    <row r="957" ht="14.25" customHeight="1">
      <c r="A957" s="6"/>
    </row>
    <row r="958" ht="14.25" customHeight="1">
      <c r="A958" s="6"/>
    </row>
    <row r="959" ht="14.25" customHeight="1">
      <c r="A959" s="6"/>
    </row>
    <row r="960" ht="14.25" customHeight="1">
      <c r="A960" s="6"/>
    </row>
    <row r="961" ht="14.25" customHeight="1">
      <c r="A961" s="6"/>
    </row>
    <row r="962" ht="14.25" customHeight="1">
      <c r="A962" s="6"/>
    </row>
    <row r="963" ht="14.25" customHeight="1">
      <c r="A963" s="6"/>
    </row>
    <row r="964" ht="14.25" customHeight="1">
      <c r="A964" s="6"/>
    </row>
    <row r="965" ht="14.25" customHeight="1">
      <c r="A965" s="6"/>
    </row>
    <row r="966" ht="14.25" customHeight="1">
      <c r="A966" s="6"/>
    </row>
    <row r="967" ht="14.25" customHeight="1">
      <c r="A967" s="6"/>
    </row>
    <row r="968" ht="14.25" customHeight="1">
      <c r="A968" s="6"/>
    </row>
    <row r="969" ht="14.25" customHeight="1">
      <c r="A969" s="6"/>
    </row>
    <row r="970" ht="14.25" customHeight="1">
      <c r="A970" s="6"/>
    </row>
    <row r="971" ht="14.25" customHeight="1">
      <c r="A971" s="6"/>
    </row>
    <row r="972" ht="14.25" customHeight="1">
      <c r="A972" s="6"/>
    </row>
    <row r="973" ht="14.25" customHeight="1">
      <c r="A973" s="6"/>
    </row>
    <row r="974" ht="14.25" customHeight="1">
      <c r="A974" s="6"/>
    </row>
    <row r="975" ht="14.25" customHeight="1">
      <c r="A975" s="6"/>
    </row>
    <row r="976" ht="14.25" customHeight="1">
      <c r="A976" s="6"/>
    </row>
    <row r="977" ht="14.25" customHeight="1">
      <c r="A977" s="6"/>
    </row>
    <row r="978" ht="14.25" customHeight="1">
      <c r="A978" s="6"/>
    </row>
    <row r="979" ht="14.25" customHeight="1">
      <c r="A979" s="6"/>
    </row>
    <row r="980" ht="14.25" customHeight="1">
      <c r="A980" s="6"/>
    </row>
    <row r="981" ht="14.25" customHeight="1">
      <c r="A981" s="6"/>
    </row>
    <row r="982" ht="14.25" customHeight="1">
      <c r="A982" s="6"/>
    </row>
    <row r="983" ht="14.25" customHeight="1">
      <c r="A983" s="6"/>
    </row>
    <row r="984" ht="14.25" customHeight="1">
      <c r="A984" s="6"/>
    </row>
    <row r="985" ht="14.25" customHeight="1">
      <c r="A985" s="6"/>
    </row>
    <row r="986" ht="14.25" customHeight="1">
      <c r="A986" s="6"/>
    </row>
    <row r="987" ht="14.25" customHeight="1">
      <c r="A987" s="6"/>
    </row>
    <row r="988" ht="14.25" customHeight="1">
      <c r="A988" s="6"/>
    </row>
    <row r="989" ht="14.25" customHeight="1">
      <c r="A989" s="6"/>
    </row>
    <row r="990" ht="14.25" customHeight="1">
      <c r="A990" s="6"/>
    </row>
    <row r="991" ht="14.25" customHeight="1">
      <c r="A991" s="6"/>
    </row>
    <row r="992" ht="14.25" customHeight="1">
      <c r="A992" s="6"/>
    </row>
    <row r="993" ht="14.25" customHeight="1">
      <c r="A993" s="6"/>
    </row>
    <row r="994" ht="14.25" customHeight="1">
      <c r="A994" s="6"/>
    </row>
    <row r="995" ht="14.25" customHeight="1">
      <c r="A995" s="6"/>
    </row>
    <row r="996" ht="14.25" customHeight="1">
      <c r="A996" s="6"/>
    </row>
    <row r="997" ht="14.25" customHeight="1">
      <c r="A997" s="6"/>
    </row>
    <row r="998" ht="14.25" customHeight="1">
      <c r="A998" s="6"/>
    </row>
    <row r="999" ht="14.25" customHeight="1">
      <c r="A999" s="6"/>
    </row>
    <row r="1000" ht="14.25" customHeight="1">
      <c r="A1000" s="6"/>
    </row>
    <row r="1001" ht="14.25" customHeight="1">
      <c r="A1001" s="6"/>
    </row>
    <row r="1002" ht="14.25" customHeight="1">
      <c r="A1002" s="6"/>
    </row>
    <row r="1003" ht="14.25" customHeight="1">
      <c r="A1003" s="6"/>
    </row>
    <row r="1004" ht="14.25" customHeight="1">
      <c r="A1004" s="6"/>
    </row>
  </sheetData>
  <mergeCells count="11">
    <mergeCell ref="K5:L5"/>
    <mergeCell ref="M5:N5"/>
    <mergeCell ref="O5:P5"/>
    <mergeCell ref="Q5:R5"/>
    <mergeCell ref="A1:S1"/>
    <mergeCell ref="A2:S2"/>
    <mergeCell ref="A4:D4"/>
    <mergeCell ref="G4:R4"/>
    <mergeCell ref="E5:F5"/>
    <mergeCell ref="G5:H5"/>
    <mergeCell ref="I5:J5"/>
  </mergeCells>
  <printOptions/>
  <pageMargins bottom="0.75" footer="0.0" header="0.0" left="0.7" right="0.7" top="0.75"/>
  <pageSetup orientation="landscape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3.25"/>
    <col customWidth="1" min="3" max="3" width="11.38"/>
    <col customWidth="1" min="4" max="4" width="10.13"/>
    <col customWidth="1" min="5" max="5" width="9.0"/>
    <col customWidth="1" min="6" max="6" width="10.88"/>
    <col customWidth="1" min="7" max="7" width="9.0"/>
    <col customWidth="1" min="8" max="17" width="10.88"/>
    <col customWidth="1" min="18" max="18" width="9.0"/>
    <col customWidth="1" min="19" max="26" width="8.0"/>
  </cols>
  <sheetData>
    <row r="1" ht="14.25" customHeight="1"/>
    <row r="2" ht="24.0" customHeight="1">
      <c r="A2" s="11" t="s">
        <v>65</v>
      </c>
      <c r="B2" s="81" t="s">
        <v>162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ht="25.5" customHeight="1">
      <c r="A3" s="11" t="s">
        <v>67</v>
      </c>
      <c r="B3" s="84" t="s">
        <v>163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</row>
    <row r="4" ht="14.25" customHeight="1">
      <c r="A4" s="11" t="s">
        <v>68</v>
      </c>
      <c r="B4" s="84" t="s">
        <v>69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ht="14.25" customHeight="1"/>
    <row r="6" ht="14.25" customHeight="1"/>
    <row r="7" ht="14.25" customHeight="1">
      <c r="A7" s="85" t="s">
        <v>70</v>
      </c>
      <c r="B7" s="86" t="s">
        <v>71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</row>
    <row r="8" ht="25.5" customHeight="1">
      <c r="A8" s="89"/>
      <c r="B8" s="90" t="s">
        <v>72</v>
      </c>
      <c r="C8" s="91"/>
      <c r="D8" s="90" t="s">
        <v>73</v>
      </c>
      <c r="E8" s="91"/>
      <c r="F8" s="90" t="s">
        <v>74</v>
      </c>
      <c r="G8" s="91"/>
      <c r="H8" s="90" t="s">
        <v>75</v>
      </c>
      <c r="I8" s="91"/>
      <c r="J8" s="90" t="s">
        <v>76</v>
      </c>
      <c r="K8" s="91"/>
      <c r="L8" s="90" t="s">
        <v>77</v>
      </c>
      <c r="M8" s="91"/>
      <c r="N8" s="90" t="s">
        <v>78</v>
      </c>
      <c r="O8" s="91"/>
      <c r="P8" s="90" t="s">
        <v>79</v>
      </c>
      <c r="Q8" s="91"/>
    </row>
    <row r="9" ht="14.25" customHeight="1">
      <c r="A9" s="92"/>
      <c r="B9" s="93" t="s">
        <v>80</v>
      </c>
      <c r="C9" s="93" t="s">
        <v>81</v>
      </c>
      <c r="D9" s="93" t="s">
        <v>80</v>
      </c>
      <c r="E9" s="93" t="s">
        <v>81</v>
      </c>
      <c r="F9" s="93" t="s">
        <v>80</v>
      </c>
      <c r="G9" s="93" t="s">
        <v>81</v>
      </c>
      <c r="H9" s="93" t="s">
        <v>80</v>
      </c>
      <c r="I9" s="93" t="s">
        <v>81</v>
      </c>
      <c r="J9" s="93" t="s">
        <v>80</v>
      </c>
      <c r="K9" s="93" t="s">
        <v>81</v>
      </c>
      <c r="L9" s="93" t="s">
        <v>80</v>
      </c>
      <c r="M9" s="93" t="s">
        <v>81</v>
      </c>
      <c r="N9" s="93" t="s">
        <v>80</v>
      </c>
      <c r="O9" s="93" t="s">
        <v>81</v>
      </c>
      <c r="P9" s="93" t="s">
        <v>80</v>
      </c>
      <c r="Q9" s="93" t="s">
        <v>81</v>
      </c>
    </row>
    <row r="10" ht="15.0" customHeight="1">
      <c r="A10" s="94"/>
      <c r="B10" s="26">
        <v>6400.0</v>
      </c>
      <c r="C10" s="27">
        <f>L32+O32</f>
        <v>6400</v>
      </c>
      <c r="D10" s="26">
        <v>600.0</v>
      </c>
      <c r="E10" s="170">
        <f>I32</f>
        <v>600</v>
      </c>
      <c r="F10" s="26"/>
      <c r="G10" s="31"/>
      <c r="H10" s="26"/>
      <c r="I10" s="31"/>
      <c r="J10" s="26"/>
      <c r="K10" s="31"/>
      <c r="L10" s="26"/>
      <c r="M10" s="31"/>
      <c r="N10" s="26"/>
      <c r="O10" s="31"/>
      <c r="P10" s="26"/>
      <c r="Q10" s="95"/>
    </row>
    <row r="11" ht="15.0" customHeight="1">
      <c r="A11" s="94"/>
      <c r="B11" s="26"/>
      <c r="C11" s="95"/>
      <c r="D11" s="26"/>
      <c r="E11" s="95"/>
      <c r="F11" s="26"/>
      <c r="G11" s="95"/>
      <c r="H11" s="26"/>
      <c r="I11" s="95"/>
      <c r="J11" s="26"/>
      <c r="K11" s="95"/>
      <c r="L11" s="26"/>
      <c r="M11" s="95"/>
      <c r="N11" s="26"/>
      <c r="O11" s="95"/>
      <c r="P11" s="26"/>
      <c r="Q11" s="95"/>
    </row>
    <row r="12" ht="14.25" customHeight="1">
      <c r="A12" s="97"/>
      <c r="B12" s="26"/>
      <c r="C12" s="95"/>
      <c r="D12" s="26"/>
      <c r="E12" s="95"/>
      <c r="F12" s="26"/>
      <c r="G12" s="95"/>
      <c r="H12" s="26"/>
      <c r="I12" s="95"/>
      <c r="J12" s="26"/>
      <c r="K12" s="95"/>
      <c r="L12" s="26"/>
      <c r="M12" s="95"/>
      <c r="N12" s="26"/>
      <c r="O12" s="95"/>
      <c r="P12" s="26"/>
      <c r="Q12" s="95"/>
    </row>
    <row r="13" ht="14.25" customHeight="1">
      <c r="A13" s="97"/>
      <c r="B13" s="26"/>
      <c r="C13" s="95"/>
      <c r="D13" s="26"/>
      <c r="E13" s="95"/>
      <c r="F13" s="26"/>
      <c r="G13" s="95"/>
      <c r="H13" s="26"/>
      <c r="I13" s="95"/>
      <c r="J13" s="26"/>
      <c r="K13" s="95"/>
      <c r="L13" s="26"/>
      <c r="M13" s="95"/>
      <c r="N13" s="26"/>
      <c r="O13" s="95"/>
      <c r="P13" s="26"/>
      <c r="Q13" s="95"/>
    </row>
    <row r="14" ht="14.25" customHeight="1">
      <c r="A14" s="97"/>
      <c r="B14" s="26"/>
      <c r="C14" s="95"/>
      <c r="D14" s="26"/>
      <c r="E14" s="95"/>
      <c r="F14" s="26"/>
      <c r="G14" s="95"/>
      <c r="H14" s="26"/>
      <c r="I14" s="95"/>
      <c r="J14" s="26"/>
      <c r="K14" s="95"/>
      <c r="L14" s="26"/>
      <c r="M14" s="95"/>
      <c r="N14" s="26"/>
      <c r="O14" s="95"/>
      <c r="P14" s="26"/>
      <c r="Q14" s="95"/>
    </row>
    <row r="15" ht="14.25" customHeight="1">
      <c r="A15" s="97"/>
      <c r="B15" s="26"/>
      <c r="C15" s="97"/>
      <c r="D15" s="26"/>
      <c r="E15" s="97"/>
      <c r="F15" s="26"/>
      <c r="G15" s="97"/>
      <c r="H15" s="26"/>
      <c r="I15" s="97"/>
      <c r="J15" s="26"/>
      <c r="K15" s="97"/>
      <c r="L15" s="26"/>
      <c r="M15" s="97"/>
      <c r="N15" s="26"/>
      <c r="O15" s="97"/>
      <c r="P15" s="26"/>
      <c r="Q15" s="97"/>
    </row>
    <row r="16" ht="14.25" customHeight="1">
      <c r="A16" s="97"/>
      <c r="B16" s="26"/>
      <c r="C16" s="97"/>
      <c r="D16" s="26"/>
      <c r="E16" s="97"/>
      <c r="F16" s="26"/>
      <c r="G16" s="97"/>
      <c r="H16" s="26"/>
      <c r="I16" s="97"/>
      <c r="J16" s="26"/>
      <c r="K16" s="97"/>
      <c r="L16" s="26"/>
      <c r="M16" s="97"/>
      <c r="N16" s="26"/>
      <c r="O16" s="97"/>
      <c r="P16" s="26"/>
      <c r="Q16" s="97"/>
    </row>
    <row r="17" ht="14.25" customHeight="1">
      <c r="A17" s="11" t="s">
        <v>82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ht="14.25" customHeight="1"/>
    <row r="19" ht="14.25" customHeight="1"/>
    <row r="20" ht="15.0" customHeight="1">
      <c r="A20" s="99" t="s">
        <v>83</v>
      </c>
      <c r="B20" s="82"/>
      <c r="C20" s="82"/>
      <c r="D20" s="82"/>
      <c r="E20" s="82"/>
      <c r="F20" s="82"/>
      <c r="G20" s="82"/>
      <c r="H20" s="100"/>
    </row>
    <row r="21" ht="15.0" customHeight="1">
      <c r="A21" s="101"/>
      <c r="B21" s="102"/>
      <c r="C21" s="103"/>
      <c r="K21" s="104" t="s">
        <v>164</v>
      </c>
      <c r="L21" s="105"/>
      <c r="N21" s="104" t="s">
        <v>165</v>
      </c>
      <c r="O21" s="105"/>
    </row>
    <row r="22" ht="15.0" customHeight="1">
      <c r="A22" s="106" t="s">
        <v>70</v>
      </c>
      <c r="B22" s="107" t="s">
        <v>87</v>
      </c>
      <c r="C22" s="108" t="s">
        <v>5</v>
      </c>
      <c r="D22" s="109"/>
      <c r="E22" s="109"/>
      <c r="F22" s="109"/>
      <c r="G22" s="109"/>
      <c r="H22" s="109"/>
      <c r="I22" s="91"/>
      <c r="K22" s="110"/>
      <c r="L22" s="111"/>
      <c r="N22" s="110"/>
      <c r="O22" s="111"/>
    </row>
    <row r="23" ht="25.5" customHeight="1">
      <c r="A23" s="112"/>
      <c r="B23" s="112" t="s">
        <v>88</v>
      </c>
      <c r="C23" s="113" t="s">
        <v>89</v>
      </c>
      <c r="D23" s="109"/>
      <c r="E23" s="109"/>
      <c r="F23" s="109"/>
      <c r="G23" s="109"/>
      <c r="H23" s="91"/>
      <c r="I23" s="114">
        <v>6400.0</v>
      </c>
      <c r="K23" s="115" t="s">
        <v>90</v>
      </c>
      <c r="L23" s="115" t="s">
        <v>4</v>
      </c>
      <c r="N23" s="115" t="s">
        <v>90</v>
      </c>
      <c r="O23" s="115" t="s">
        <v>4</v>
      </c>
    </row>
    <row r="24" ht="14.25" customHeight="1">
      <c r="A24" s="112"/>
      <c r="B24" s="112" t="s">
        <v>88</v>
      </c>
      <c r="C24" s="132"/>
      <c r="D24" s="109"/>
      <c r="E24" s="109"/>
      <c r="F24" s="109"/>
      <c r="G24" s="109"/>
      <c r="H24" s="91"/>
      <c r="I24" s="114"/>
      <c r="K24" s="117">
        <v>44348.0</v>
      </c>
      <c r="L24" s="118">
        <v>400.0</v>
      </c>
      <c r="N24" s="117">
        <v>44348.0</v>
      </c>
      <c r="O24" s="118">
        <v>400.0</v>
      </c>
    </row>
    <row r="25" ht="14.25" customHeight="1">
      <c r="A25" s="112"/>
      <c r="B25" s="121" t="s">
        <v>4</v>
      </c>
      <c r="C25" s="122"/>
      <c r="D25" s="122"/>
      <c r="E25" s="122"/>
      <c r="F25" s="122"/>
      <c r="G25" s="122"/>
      <c r="H25" s="123"/>
      <c r="I25" s="142"/>
      <c r="K25" s="117">
        <v>44378.0</v>
      </c>
      <c r="L25" s="118">
        <v>400.0</v>
      </c>
      <c r="N25" s="117">
        <v>44378.0</v>
      </c>
      <c r="O25" s="118">
        <v>400.0</v>
      </c>
    </row>
    <row r="26" ht="14.25" customHeight="1">
      <c r="A26" s="125"/>
      <c r="B26" s="125"/>
      <c r="C26" s="126"/>
      <c r="D26" s="126"/>
      <c r="E26" s="126"/>
      <c r="F26" s="126"/>
      <c r="G26" s="126"/>
      <c r="H26" s="126"/>
      <c r="I26" s="127"/>
      <c r="K26" s="117">
        <v>44409.0</v>
      </c>
      <c r="L26" s="118">
        <v>400.0</v>
      </c>
      <c r="N26" s="117">
        <v>44409.0</v>
      </c>
      <c r="O26" s="118">
        <v>400.0</v>
      </c>
    </row>
    <row r="27" ht="14.25" customHeight="1">
      <c r="A27" s="106" t="s">
        <v>70</v>
      </c>
      <c r="B27" s="128" t="s">
        <v>87</v>
      </c>
      <c r="C27" s="129" t="s">
        <v>94</v>
      </c>
      <c r="D27" s="87"/>
      <c r="E27" s="87"/>
      <c r="F27" s="87"/>
      <c r="G27" s="87"/>
      <c r="H27" s="87"/>
      <c r="I27" s="88"/>
      <c r="K27" s="117">
        <v>44440.0</v>
      </c>
      <c r="L27" s="118">
        <v>400.0</v>
      </c>
      <c r="N27" s="117">
        <v>44440.0</v>
      </c>
      <c r="O27" s="118">
        <v>400.0</v>
      </c>
    </row>
    <row r="28" ht="14.25" customHeight="1">
      <c r="A28" s="193">
        <v>37534.0</v>
      </c>
      <c r="B28" s="194" t="s">
        <v>95</v>
      </c>
      <c r="C28" s="176" t="s">
        <v>123</v>
      </c>
      <c r="D28" s="150"/>
      <c r="E28" s="150"/>
      <c r="F28" s="150"/>
      <c r="G28" s="150"/>
      <c r="H28" s="151"/>
      <c r="I28" s="177">
        <v>600.0</v>
      </c>
      <c r="K28" s="117">
        <v>44470.0</v>
      </c>
      <c r="L28" s="118">
        <v>400.0</v>
      </c>
      <c r="N28" s="117">
        <v>44470.0</v>
      </c>
      <c r="O28" s="118">
        <v>400.0</v>
      </c>
    </row>
    <row r="29" ht="14.25" customHeight="1">
      <c r="A29" s="153"/>
      <c r="B29" s="195"/>
      <c r="C29" s="154"/>
      <c r="D29" s="155"/>
      <c r="E29" s="155"/>
      <c r="F29" s="155"/>
      <c r="G29" s="155"/>
      <c r="H29" s="156"/>
      <c r="I29" s="153"/>
      <c r="K29" s="117">
        <v>44501.0</v>
      </c>
      <c r="L29" s="118">
        <v>400.0</v>
      </c>
      <c r="N29" s="117">
        <v>44501.0</v>
      </c>
      <c r="O29" s="118">
        <v>400.0</v>
      </c>
    </row>
    <row r="30" ht="14.25" customHeight="1">
      <c r="A30" s="130"/>
      <c r="B30" s="131" t="s">
        <v>95</v>
      </c>
      <c r="C30" s="132"/>
      <c r="D30" s="109"/>
      <c r="E30" s="109"/>
      <c r="F30" s="109"/>
      <c r="G30" s="109"/>
      <c r="H30" s="91"/>
      <c r="I30" s="134"/>
      <c r="K30" s="117">
        <v>44531.0</v>
      </c>
      <c r="L30" s="118">
        <v>400.0</v>
      </c>
      <c r="N30" s="117">
        <v>44531.0</v>
      </c>
      <c r="O30" s="118">
        <v>400.0</v>
      </c>
    </row>
    <row r="31" ht="14.25" customHeight="1">
      <c r="A31" s="136"/>
      <c r="B31" s="131" t="s">
        <v>95</v>
      </c>
      <c r="C31" s="137"/>
      <c r="D31" s="137"/>
      <c r="E31" s="137"/>
      <c r="F31" s="137"/>
      <c r="G31" s="137"/>
      <c r="H31" s="138"/>
      <c r="I31" s="139"/>
      <c r="K31" s="117">
        <v>44562.0</v>
      </c>
      <c r="L31" s="118">
        <v>400.0</v>
      </c>
      <c r="N31" s="117">
        <v>44562.0</v>
      </c>
      <c r="O31" s="118">
        <v>400.0</v>
      </c>
    </row>
    <row r="32" ht="14.25" customHeight="1">
      <c r="A32" s="140"/>
      <c r="B32" s="141" t="s">
        <v>4</v>
      </c>
      <c r="C32" s="82"/>
      <c r="D32" s="82"/>
      <c r="E32" s="82"/>
      <c r="F32" s="82"/>
      <c r="G32" s="82"/>
      <c r="H32" s="100"/>
      <c r="I32" s="135">
        <f>SUM(I28:I30)</f>
        <v>600</v>
      </c>
      <c r="K32" s="135" t="s">
        <v>4</v>
      </c>
      <c r="L32" s="135">
        <f>SUM(L24:L31)</f>
        <v>3200</v>
      </c>
      <c r="M32" s="135"/>
      <c r="N32" s="135" t="s">
        <v>4</v>
      </c>
      <c r="O32" s="135">
        <f>SUM(O24:O31)</f>
        <v>3200</v>
      </c>
    </row>
    <row r="33" ht="14.25" customHeight="1"/>
    <row r="34" ht="14.25" customHeight="1">
      <c r="A34" s="106" t="s">
        <v>70</v>
      </c>
      <c r="B34" s="107" t="s">
        <v>87</v>
      </c>
      <c r="C34" s="132"/>
      <c r="D34" s="109"/>
      <c r="E34" s="109"/>
      <c r="F34" s="109"/>
      <c r="G34" s="109"/>
      <c r="H34" s="109"/>
      <c r="I34" s="91"/>
    </row>
    <row r="35" ht="14.25" customHeight="1">
      <c r="A35" s="112"/>
      <c r="B35" s="112"/>
      <c r="C35" s="132"/>
      <c r="D35" s="109"/>
      <c r="E35" s="109"/>
      <c r="F35" s="109"/>
      <c r="G35" s="109"/>
      <c r="H35" s="91"/>
      <c r="I35" s="114"/>
    </row>
    <row r="36" ht="14.25" customHeight="1">
      <c r="A36" s="112"/>
      <c r="B36" s="112"/>
      <c r="C36" s="132"/>
      <c r="D36" s="109"/>
      <c r="E36" s="109"/>
      <c r="F36" s="109"/>
      <c r="G36" s="109"/>
      <c r="H36" s="91"/>
      <c r="I36" s="114"/>
    </row>
    <row r="37" ht="14.25" customHeight="1">
      <c r="A37" s="112"/>
      <c r="B37" s="121" t="s">
        <v>4</v>
      </c>
      <c r="C37" s="122"/>
      <c r="D37" s="122"/>
      <c r="E37" s="122"/>
      <c r="F37" s="122"/>
      <c r="G37" s="122"/>
      <c r="H37" s="123"/>
      <c r="I37" s="142"/>
      <c r="K37" s="143" t="s">
        <v>96</v>
      </c>
      <c r="L37" s="87"/>
      <c r="M37" s="87"/>
      <c r="N37" s="87"/>
      <c r="O37" s="87"/>
      <c r="P37" s="87"/>
      <c r="Q37" s="87"/>
      <c r="R37" s="87"/>
      <c r="S37" s="88"/>
    </row>
    <row r="38" ht="14.25" customHeight="1">
      <c r="A38" s="125"/>
      <c r="B38" s="144"/>
      <c r="C38" s="144"/>
      <c r="D38" s="144"/>
      <c r="E38" s="144"/>
      <c r="F38" s="144"/>
      <c r="G38" s="144"/>
      <c r="H38" s="144"/>
      <c r="I38" s="144"/>
      <c r="K38" s="145" t="s">
        <v>97</v>
      </c>
      <c r="L38" s="146" t="s">
        <v>98</v>
      </c>
      <c r="M38" s="147" t="s">
        <v>99</v>
      </c>
      <c r="N38" s="146" t="s">
        <v>70</v>
      </c>
      <c r="O38" s="148" t="s">
        <v>100</v>
      </c>
      <c r="P38" s="149" t="s">
        <v>101</v>
      </c>
      <c r="Q38" s="150"/>
      <c r="R38" s="151"/>
      <c r="S38" s="152" t="s">
        <v>102</v>
      </c>
    </row>
    <row r="39" ht="14.25" customHeight="1">
      <c r="K39" s="153"/>
      <c r="L39" s="153"/>
      <c r="M39" s="153"/>
      <c r="N39" s="153"/>
      <c r="O39" s="153"/>
      <c r="P39" s="154"/>
      <c r="Q39" s="155"/>
      <c r="R39" s="156"/>
      <c r="S39" s="153"/>
    </row>
    <row r="40" ht="14.25" customHeight="1">
      <c r="A40" s="106" t="s">
        <v>70</v>
      </c>
      <c r="B40" s="107" t="s">
        <v>87</v>
      </c>
      <c r="C40" s="132"/>
      <c r="D40" s="109"/>
      <c r="E40" s="109"/>
      <c r="F40" s="109"/>
      <c r="G40" s="109"/>
      <c r="H40" s="109"/>
      <c r="I40" s="91"/>
      <c r="K40" s="157"/>
      <c r="L40" s="158"/>
      <c r="M40" s="158"/>
      <c r="N40" s="159"/>
      <c r="O40" s="160"/>
      <c r="P40" s="161"/>
      <c r="Q40" s="109"/>
      <c r="R40" s="91"/>
      <c r="S40" s="162"/>
    </row>
    <row r="41" ht="14.25" customHeight="1">
      <c r="A41" s="112"/>
      <c r="B41" s="112"/>
      <c r="C41" s="132"/>
      <c r="D41" s="109"/>
      <c r="E41" s="109"/>
      <c r="F41" s="109"/>
      <c r="G41" s="109"/>
      <c r="H41" s="91"/>
      <c r="I41" s="114"/>
      <c r="K41" s="163"/>
      <c r="L41" s="164"/>
      <c r="M41" s="164"/>
      <c r="N41" s="165"/>
      <c r="O41" s="166"/>
      <c r="P41" s="161"/>
      <c r="Q41" s="109"/>
      <c r="R41" s="91"/>
      <c r="S41" s="167"/>
    </row>
    <row r="42" ht="14.25" customHeight="1">
      <c r="A42" s="112"/>
      <c r="B42" s="112"/>
      <c r="C42" s="132"/>
      <c r="D42" s="109"/>
      <c r="E42" s="109"/>
      <c r="F42" s="109"/>
      <c r="G42" s="109"/>
      <c r="H42" s="91"/>
      <c r="I42" s="114"/>
      <c r="K42" s="115"/>
      <c r="L42" s="115"/>
      <c r="M42" s="115"/>
      <c r="N42" s="115"/>
      <c r="O42" s="115"/>
      <c r="P42" s="115"/>
      <c r="Q42" s="115"/>
      <c r="R42" s="115"/>
      <c r="S42" s="115"/>
    </row>
    <row r="43" ht="14.25" customHeight="1">
      <c r="A43" s="112"/>
      <c r="B43" s="121" t="s">
        <v>4</v>
      </c>
      <c r="C43" s="122"/>
      <c r="D43" s="122"/>
      <c r="E43" s="122"/>
      <c r="F43" s="122"/>
      <c r="G43" s="122"/>
      <c r="H43" s="123"/>
      <c r="I43" s="142"/>
    </row>
    <row r="44" ht="14.25" customHeight="1"/>
    <row r="45" ht="14.25" customHeight="1">
      <c r="A45" s="106" t="s">
        <v>70</v>
      </c>
      <c r="B45" s="107" t="s">
        <v>87</v>
      </c>
      <c r="C45" s="132"/>
      <c r="D45" s="109"/>
      <c r="E45" s="109"/>
      <c r="F45" s="109"/>
      <c r="G45" s="109"/>
      <c r="H45" s="109"/>
      <c r="I45" s="91"/>
    </row>
    <row r="46" ht="14.25" customHeight="1">
      <c r="A46" s="112"/>
      <c r="B46" s="112"/>
      <c r="C46" s="132"/>
      <c r="D46" s="109"/>
      <c r="E46" s="109"/>
      <c r="F46" s="109"/>
      <c r="G46" s="109"/>
      <c r="H46" s="91"/>
      <c r="I46" s="114"/>
    </row>
    <row r="47" ht="14.25" customHeight="1">
      <c r="A47" s="112"/>
      <c r="B47" s="112"/>
      <c r="C47" s="132"/>
      <c r="D47" s="109"/>
      <c r="E47" s="109"/>
      <c r="F47" s="109"/>
      <c r="G47" s="109"/>
      <c r="H47" s="91"/>
      <c r="I47" s="114"/>
    </row>
    <row r="48" ht="14.25" customHeight="1">
      <c r="A48" s="112"/>
      <c r="B48" s="121" t="s">
        <v>4</v>
      </c>
      <c r="C48" s="122"/>
      <c r="D48" s="122"/>
      <c r="E48" s="122"/>
      <c r="F48" s="122"/>
      <c r="G48" s="122"/>
      <c r="H48" s="123"/>
      <c r="I48" s="142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9">
    <mergeCell ref="P40:R40"/>
    <mergeCell ref="P41:R41"/>
    <mergeCell ref="C34:I34"/>
    <mergeCell ref="C35:H35"/>
    <mergeCell ref="C36:H36"/>
    <mergeCell ref="B37:H37"/>
    <mergeCell ref="K37:S37"/>
    <mergeCell ref="L38:L39"/>
    <mergeCell ref="S38:S39"/>
    <mergeCell ref="C47:H47"/>
    <mergeCell ref="B48:H48"/>
    <mergeCell ref="K38:K39"/>
    <mergeCell ref="C40:I40"/>
    <mergeCell ref="C41:H41"/>
    <mergeCell ref="C42:H42"/>
    <mergeCell ref="B43:H43"/>
    <mergeCell ref="C45:I45"/>
    <mergeCell ref="C46:H46"/>
    <mergeCell ref="J8:K8"/>
    <mergeCell ref="L8:M8"/>
    <mergeCell ref="K21:L22"/>
    <mergeCell ref="N21:O22"/>
    <mergeCell ref="N8:O8"/>
    <mergeCell ref="P8:Q8"/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A20:H20"/>
    <mergeCell ref="C22:I22"/>
    <mergeCell ref="C23:H23"/>
    <mergeCell ref="C24:H24"/>
    <mergeCell ref="B25:H25"/>
    <mergeCell ref="C27:I27"/>
    <mergeCell ref="A28:A29"/>
    <mergeCell ref="B28:B29"/>
    <mergeCell ref="C28:H29"/>
    <mergeCell ref="I28:I29"/>
    <mergeCell ref="C30:H30"/>
    <mergeCell ref="B32:H32"/>
    <mergeCell ref="M38:M39"/>
    <mergeCell ref="N38:N39"/>
    <mergeCell ref="O38:O39"/>
    <mergeCell ref="P38:R39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3.25"/>
    <col customWidth="1" min="3" max="3" width="11.38"/>
    <col customWidth="1" min="4" max="4" width="10.13"/>
    <col customWidth="1" min="5" max="5" width="9.0"/>
    <col customWidth="1" min="6" max="6" width="10.88"/>
    <col customWidth="1" min="7" max="7" width="9.0"/>
    <col customWidth="1" min="8" max="17" width="10.88"/>
    <col customWidth="1" min="18" max="18" width="9.0"/>
    <col customWidth="1" min="19" max="26" width="8.0"/>
  </cols>
  <sheetData>
    <row r="1" ht="14.25" customHeight="1"/>
    <row r="2" ht="24.0" customHeight="1">
      <c r="A2" s="11" t="s">
        <v>65</v>
      </c>
      <c r="B2" s="81" t="s">
        <v>166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ht="25.5" customHeight="1">
      <c r="A3" s="11" t="s">
        <v>67</v>
      </c>
      <c r="B3" s="84" t="s">
        <v>167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</row>
    <row r="4" ht="14.25" customHeight="1">
      <c r="A4" s="11" t="s">
        <v>68</v>
      </c>
      <c r="B4" s="84" t="s">
        <v>69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ht="14.25" customHeight="1"/>
    <row r="6" ht="14.25" customHeight="1"/>
    <row r="7" ht="14.25" customHeight="1">
      <c r="A7" s="85" t="s">
        <v>70</v>
      </c>
      <c r="B7" s="86" t="s">
        <v>71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</row>
    <row r="8" ht="25.5" customHeight="1">
      <c r="A8" s="89"/>
      <c r="B8" s="90" t="s">
        <v>72</v>
      </c>
      <c r="C8" s="91"/>
      <c r="D8" s="90" t="s">
        <v>73</v>
      </c>
      <c r="E8" s="91"/>
      <c r="F8" s="90" t="s">
        <v>74</v>
      </c>
      <c r="G8" s="91"/>
      <c r="H8" s="90" t="s">
        <v>75</v>
      </c>
      <c r="I8" s="91"/>
      <c r="J8" s="90" t="s">
        <v>76</v>
      </c>
      <c r="K8" s="91"/>
      <c r="L8" s="90" t="s">
        <v>77</v>
      </c>
      <c r="M8" s="91"/>
      <c r="N8" s="90" t="s">
        <v>78</v>
      </c>
      <c r="O8" s="91"/>
      <c r="P8" s="90" t="s">
        <v>79</v>
      </c>
      <c r="Q8" s="91"/>
    </row>
    <row r="9" ht="14.25" customHeight="1">
      <c r="A9" s="92"/>
      <c r="B9" s="93" t="s">
        <v>80</v>
      </c>
      <c r="C9" s="93" t="s">
        <v>81</v>
      </c>
      <c r="D9" s="93" t="s">
        <v>80</v>
      </c>
      <c r="E9" s="93" t="s">
        <v>81</v>
      </c>
      <c r="F9" s="93" t="s">
        <v>80</v>
      </c>
      <c r="G9" s="93" t="s">
        <v>81</v>
      </c>
      <c r="H9" s="93" t="s">
        <v>80</v>
      </c>
      <c r="I9" s="93" t="s">
        <v>81</v>
      </c>
      <c r="J9" s="93" t="s">
        <v>80</v>
      </c>
      <c r="K9" s="93" t="s">
        <v>81</v>
      </c>
      <c r="L9" s="93" t="s">
        <v>80</v>
      </c>
      <c r="M9" s="93" t="s">
        <v>81</v>
      </c>
      <c r="N9" s="93" t="s">
        <v>80</v>
      </c>
      <c r="O9" s="93" t="s">
        <v>81</v>
      </c>
      <c r="P9" s="93" t="s">
        <v>80</v>
      </c>
      <c r="Q9" s="93" t="s">
        <v>81</v>
      </c>
    </row>
    <row r="10" ht="15.0" customHeight="1">
      <c r="A10" s="94"/>
      <c r="B10" s="26">
        <v>3200.0</v>
      </c>
      <c r="C10" s="27">
        <f>L32</f>
        <v>3200</v>
      </c>
      <c r="D10" s="26">
        <f>1500-20.81</f>
        <v>1479.19</v>
      </c>
      <c r="E10" s="170">
        <f>I33</f>
        <v>1464.54</v>
      </c>
      <c r="F10" s="26"/>
      <c r="G10" s="31"/>
      <c r="H10" s="26"/>
      <c r="I10" s="31"/>
      <c r="J10" s="26"/>
      <c r="K10" s="31"/>
      <c r="L10" s="26">
        <f>2300-1179.19</f>
        <v>1120.81</v>
      </c>
      <c r="M10" s="31">
        <f>I40</f>
        <v>1120.81</v>
      </c>
      <c r="N10" s="26"/>
      <c r="O10" s="31"/>
      <c r="P10" s="26"/>
      <c r="Q10" s="95"/>
    </row>
    <row r="11" ht="15.0" customHeight="1">
      <c r="A11" s="94"/>
      <c r="B11" s="96">
        <v>20.81</v>
      </c>
      <c r="C11" s="196">
        <f>O32</f>
        <v>1200</v>
      </c>
      <c r="D11" s="26"/>
      <c r="E11" s="95"/>
      <c r="F11" s="26"/>
      <c r="G11" s="95"/>
      <c r="H11" s="26"/>
      <c r="I11" s="95"/>
      <c r="J11" s="26"/>
      <c r="K11" s="95"/>
      <c r="L11" s="26"/>
      <c r="M11" s="95"/>
      <c r="N11" s="26"/>
      <c r="O11" s="95"/>
      <c r="P11" s="26"/>
      <c r="Q11" s="95"/>
    </row>
    <row r="12" ht="14.25" customHeight="1">
      <c r="A12" s="97"/>
      <c r="B12" s="96">
        <v>1179.19</v>
      </c>
      <c r="C12" s="95"/>
      <c r="D12" s="26"/>
      <c r="E12" s="95"/>
      <c r="F12" s="26"/>
      <c r="G12" s="95"/>
      <c r="H12" s="26"/>
      <c r="I12" s="95"/>
      <c r="J12" s="26"/>
      <c r="K12" s="95"/>
      <c r="L12" s="26"/>
      <c r="M12" s="95"/>
      <c r="N12" s="26"/>
      <c r="O12" s="95"/>
      <c r="P12" s="26"/>
      <c r="Q12" s="95"/>
    </row>
    <row r="13" ht="14.25" customHeight="1">
      <c r="A13" s="97"/>
      <c r="B13" s="26"/>
      <c r="C13" s="197"/>
      <c r="D13" s="26"/>
      <c r="E13" s="197"/>
      <c r="F13" s="198" t="s">
        <v>168</v>
      </c>
      <c r="G13" s="197"/>
      <c r="H13" s="26"/>
      <c r="I13" s="95"/>
      <c r="J13" s="26"/>
      <c r="K13" s="95"/>
      <c r="L13" s="26"/>
      <c r="M13" s="95"/>
      <c r="N13" s="26"/>
      <c r="O13" s="95"/>
      <c r="P13" s="26"/>
      <c r="Q13" s="95"/>
    </row>
    <row r="14" ht="14.25" customHeight="1">
      <c r="A14" s="97"/>
      <c r="B14" s="26"/>
      <c r="C14" s="95"/>
      <c r="D14" s="26"/>
      <c r="E14" s="95"/>
      <c r="F14" s="26"/>
      <c r="G14" s="95"/>
      <c r="H14" s="26"/>
      <c r="I14" s="95"/>
      <c r="J14" s="26"/>
      <c r="K14" s="95"/>
      <c r="L14" s="26"/>
      <c r="M14" s="95"/>
      <c r="N14" s="26"/>
      <c r="O14" s="95"/>
      <c r="P14" s="26"/>
      <c r="Q14" s="95"/>
    </row>
    <row r="15" ht="14.25" customHeight="1">
      <c r="A15" s="97"/>
      <c r="B15" s="26"/>
      <c r="C15" s="97"/>
      <c r="D15" s="26"/>
      <c r="E15" s="97"/>
      <c r="F15" s="26"/>
      <c r="G15" s="97"/>
      <c r="H15" s="26"/>
      <c r="I15" s="97"/>
      <c r="J15" s="26"/>
      <c r="K15" s="97"/>
      <c r="L15" s="26"/>
      <c r="M15" s="97"/>
      <c r="N15" s="26"/>
      <c r="O15" s="97"/>
      <c r="P15" s="26"/>
      <c r="Q15" s="97"/>
    </row>
    <row r="16" ht="14.25" customHeight="1">
      <c r="A16" s="97"/>
      <c r="B16" s="26"/>
      <c r="C16" s="97"/>
      <c r="D16" s="26"/>
      <c r="E16" s="97"/>
      <c r="F16" s="26"/>
      <c r="G16" s="97"/>
      <c r="H16" s="26"/>
      <c r="I16" s="97"/>
      <c r="J16" s="26"/>
      <c r="K16" s="97"/>
      <c r="L16" s="26"/>
      <c r="M16" s="97"/>
      <c r="N16" s="26"/>
      <c r="O16" s="97"/>
      <c r="P16" s="26"/>
      <c r="Q16" s="97"/>
    </row>
    <row r="17" ht="14.25" customHeight="1">
      <c r="A17" s="11" t="s">
        <v>82</v>
      </c>
      <c r="B17" s="11">
        <f>SUM(B9:B15)</f>
        <v>4400</v>
      </c>
      <c r="C17" s="98">
        <f>SUM(C10:C15)</f>
        <v>4400</v>
      </c>
      <c r="D17" s="11"/>
      <c r="E17" s="11">
        <f>SUM(E9:E15)</f>
        <v>1464.54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ht="14.25" customHeight="1"/>
    <row r="19" ht="14.25" customHeight="1"/>
    <row r="20" ht="15.0" customHeight="1">
      <c r="A20" s="99" t="s">
        <v>83</v>
      </c>
      <c r="B20" s="82"/>
      <c r="C20" s="82"/>
      <c r="D20" s="82"/>
      <c r="E20" s="82"/>
      <c r="F20" s="82"/>
      <c r="G20" s="82"/>
      <c r="H20" s="100"/>
    </row>
    <row r="21" ht="15.0" customHeight="1">
      <c r="A21" s="101"/>
      <c r="B21" s="102"/>
      <c r="C21" s="103"/>
      <c r="K21" s="104" t="s">
        <v>169</v>
      </c>
      <c r="L21" s="105"/>
      <c r="N21" s="104" t="s">
        <v>170</v>
      </c>
      <c r="O21" s="105"/>
    </row>
    <row r="22" ht="15.0" customHeight="1">
      <c r="A22" s="106" t="s">
        <v>70</v>
      </c>
      <c r="B22" s="107" t="s">
        <v>87</v>
      </c>
      <c r="C22" s="108" t="s">
        <v>5</v>
      </c>
      <c r="D22" s="109"/>
      <c r="E22" s="109"/>
      <c r="F22" s="109"/>
      <c r="G22" s="109"/>
      <c r="H22" s="109"/>
      <c r="I22" s="91"/>
      <c r="K22" s="110"/>
      <c r="L22" s="111"/>
      <c r="N22" s="110"/>
      <c r="O22" s="111"/>
      <c r="Q22" s="199" t="s">
        <v>171</v>
      </c>
    </row>
    <row r="23" ht="25.5" customHeight="1">
      <c r="A23" s="112"/>
      <c r="B23" s="112" t="s">
        <v>88</v>
      </c>
      <c r="C23" s="113" t="s">
        <v>133</v>
      </c>
      <c r="D23" s="109"/>
      <c r="E23" s="109"/>
      <c r="F23" s="109"/>
      <c r="G23" s="109"/>
      <c r="H23" s="91"/>
      <c r="I23" s="114">
        <v>3200.0</v>
      </c>
      <c r="K23" s="115" t="s">
        <v>90</v>
      </c>
      <c r="L23" s="115" t="s">
        <v>4</v>
      </c>
      <c r="N23" s="115" t="s">
        <v>90</v>
      </c>
      <c r="O23" s="115" t="s">
        <v>4</v>
      </c>
      <c r="Q23" s="200" t="s">
        <v>172</v>
      </c>
    </row>
    <row r="24" ht="14.25" customHeight="1">
      <c r="A24" s="201">
        <v>44489.0</v>
      </c>
      <c r="B24" s="112" t="s">
        <v>88</v>
      </c>
      <c r="C24" s="173" t="s">
        <v>173</v>
      </c>
      <c r="D24" s="109"/>
      <c r="E24" s="109"/>
      <c r="F24" s="109"/>
      <c r="G24" s="109"/>
      <c r="H24" s="91"/>
      <c r="I24" s="114"/>
      <c r="K24" s="117">
        <v>44348.0</v>
      </c>
      <c r="L24" s="118">
        <v>400.0</v>
      </c>
      <c r="N24" s="117">
        <v>44348.0</v>
      </c>
      <c r="O24" s="118">
        <v>0.0</v>
      </c>
    </row>
    <row r="25" ht="14.25" customHeight="1">
      <c r="A25" s="201">
        <v>44489.0</v>
      </c>
      <c r="B25" s="112" t="s">
        <v>88</v>
      </c>
      <c r="C25" s="173" t="s">
        <v>174</v>
      </c>
      <c r="D25" s="109"/>
      <c r="E25" s="109"/>
      <c r="F25" s="109"/>
      <c r="G25" s="109"/>
      <c r="H25" s="91"/>
      <c r="I25" s="202"/>
      <c r="K25" s="117">
        <v>44378.0</v>
      </c>
      <c r="L25" s="118">
        <v>400.0</v>
      </c>
      <c r="N25" s="117">
        <v>44378.0</v>
      </c>
      <c r="O25" s="118">
        <v>0.0</v>
      </c>
    </row>
    <row r="26" ht="14.25" customHeight="1">
      <c r="A26" s="112"/>
      <c r="B26" s="121" t="s">
        <v>4</v>
      </c>
      <c r="C26" s="122"/>
      <c r="D26" s="122"/>
      <c r="E26" s="122"/>
      <c r="F26" s="122"/>
      <c r="G26" s="122"/>
      <c r="H26" s="123"/>
      <c r="I26" s="142"/>
      <c r="K26" s="117">
        <v>44409.0</v>
      </c>
      <c r="L26" s="118">
        <v>400.0</v>
      </c>
      <c r="N26" s="117">
        <v>44409.0</v>
      </c>
      <c r="O26" s="118">
        <v>0.0</v>
      </c>
    </row>
    <row r="27" ht="14.25" customHeight="1">
      <c r="A27" s="125"/>
      <c r="B27" s="125"/>
      <c r="C27" s="126"/>
      <c r="D27" s="126"/>
      <c r="E27" s="126"/>
      <c r="F27" s="126"/>
      <c r="G27" s="126"/>
      <c r="H27" s="126"/>
      <c r="I27" s="127"/>
      <c r="K27" s="117">
        <v>44440.0</v>
      </c>
      <c r="L27" s="118">
        <v>400.0</v>
      </c>
      <c r="N27" s="117">
        <v>44440.0</v>
      </c>
      <c r="O27" s="118">
        <v>0.0</v>
      </c>
    </row>
    <row r="28" ht="14.25" customHeight="1">
      <c r="A28" s="106" t="s">
        <v>70</v>
      </c>
      <c r="B28" s="128" t="s">
        <v>87</v>
      </c>
      <c r="C28" s="129" t="s">
        <v>94</v>
      </c>
      <c r="D28" s="87"/>
      <c r="E28" s="87"/>
      <c r="F28" s="87"/>
      <c r="G28" s="87"/>
      <c r="H28" s="87"/>
      <c r="I28" s="88"/>
      <c r="K28" s="117">
        <v>44470.0</v>
      </c>
      <c r="L28" s="118">
        <v>400.0</v>
      </c>
      <c r="N28" s="117">
        <v>44470.0</v>
      </c>
      <c r="O28" s="118">
        <v>0.0</v>
      </c>
    </row>
    <row r="29" ht="14.25" customHeight="1">
      <c r="A29" s="130"/>
      <c r="B29" s="131" t="s">
        <v>95</v>
      </c>
      <c r="C29" s="116" t="s">
        <v>175</v>
      </c>
      <c r="D29" s="109"/>
      <c r="E29" s="109"/>
      <c r="F29" s="109"/>
      <c r="G29" s="109"/>
      <c r="H29" s="91"/>
      <c r="I29" s="120">
        <v>704.69</v>
      </c>
      <c r="K29" s="117">
        <v>44501.0</v>
      </c>
      <c r="L29" s="118">
        <v>400.0</v>
      </c>
      <c r="N29" s="117">
        <v>44501.0</v>
      </c>
      <c r="O29" s="203">
        <v>400.0</v>
      </c>
    </row>
    <row r="30" ht="14.25" customHeight="1">
      <c r="A30" s="130"/>
      <c r="B30" s="131" t="s">
        <v>95</v>
      </c>
      <c r="C30" s="116" t="s">
        <v>176</v>
      </c>
      <c r="D30" s="109"/>
      <c r="E30" s="109"/>
      <c r="F30" s="109"/>
      <c r="G30" s="109"/>
      <c r="H30" s="91"/>
      <c r="I30" s="120">
        <v>759.85</v>
      </c>
      <c r="K30" s="117">
        <v>44531.0</v>
      </c>
      <c r="L30" s="118">
        <v>400.0</v>
      </c>
      <c r="N30" s="117">
        <v>44531.0</v>
      </c>
      <c r="O30" s="203">
        <v>400.0</v>
      </c>
    </row>
    <row r="31" ht="14.25" customHeight="1">
      <c r="A31" s="130"/>
      <c r="B31" s="131" t="s">
        <v>95</v>
      </c>
      <c r="C31" s="132"/>
      <c r="D31" s="109"/>
      <c r="E31" s="109"/>
      <c r="F31" s="109"/>
      <c r="G31" s="109"/>
      <c r="H31" s="91"/>
      <c r="I31" s="134"/>
      <c r="K31" s="117">
        <v>44562.0</v>
      </c>
      <c r="L31" s="118">
        <v>400.0</v>
      </c>
      <c r="N31" s="117">
        <v>44562.0</v>
      </c>
      <c r="O31" s="203">
        <v>400.0</v>
      </c>
    </row>
    <row r="32" ht="14.25" customHeight="1">
      <c r="A32" s="136"/>
      <c r="B32" s="131" t="s">
        <v>95</v>
      </c>
      <c r="C32" s="137"/>
      <c r="D32" s="137"/>
      <c r="E32" s="137"/>
      <c r="F32" s="137"/>
      <c r="G32" s="137"/>
      <c r="H32" s="138"/>
      <c r="I32" s="139"/>
      <c r="K32" s="135" t="s">
        <v>4</v>
      </c>
      <c r="L32" s="135">
        <f>SUM(L24:L31)</f>
        <v>3200</v>
      </c>
      <c r="N32" s="135" t="s">
        <v>4</v>
      </c>
      <c r="O32" s="135">
        <f>SUM(O24:O31)</f>
        <v>1200</v>
      </c>
    </row>
    <row r="33" ht="14.25" customHeight="1">
      <c r="A33" s="140"/>
      <c r="B33" s="141" t="s">
        <v>4</v>
      </c>
      <c r="C33" s="82"/>
      <c r="D33" s="82"/>
      <c r="E33" s="82"/>
      <c r="F33" s="82"/>
      <c r="G33" s="82"/>
      <c r="H33" s="100"/>
      <c r="I33" s="135">
        <f>SUM(I29:I31)</f>
        <v>1464.54</v>
      </c>
    </row>
    <row r="34" ht="14.25" customHeight="1"/>
    <row r="35" ht="14.25" customHeight="1">
      <c r="A35" s="106" t="s">
        <v>70</v>
      </c>
      <c r="B35" s="107" t="s">
        <v>87</v>
      </c>
      <c r="C35" s="108" t="s">
        <v>177</v>
      </c>
      <c r="D35" s="109"/>
      <c r="E35" s="109"/>
      <c r="F35" s="109"/>
      <c r="G35" s="109"/>
      <c r="H35" s="109"/>
      <c r="I35" s="91"/>
    </row>
    <row r="36" ht="14.25" customHeight="1">
      <c r="A36" s="172">
        <v>44449.0</v>
      </c>
      <c r="B36" s="204" t="s">
        <v>178</v>
      </c>
      <c r="C36" s="173" t="s">
        <v>179</v>
      </c>
      <c r="D36" s="109"/>
      <c r="E36" s="109"/>
      <c r="F36" s="109"/>
      <c r="G36" s="109"/>
      <c r="H36" s="91"/>
      <c r="I36" s="120">
        <v>39.0</v>
      </c>
    </row>
    <row r="37" ht="14.25" customHeight="1">
      <c r="A37" s="201">
        <v>44487.0</v>
      </c>
      <c r="B37" s="204" t="s">
        <v>178</v>
      </c>
      <c r="C37" s="173" t="s">
        <v>180</v>
      </c>
      <c r="D37" s="109"/>
      <c r="E37" s="109"/>
      <c r="F37" s="109"/>
      <c r="G37" s="109"/>
      <c r="H37" s="91"/>
      <c r="I37" s="120">
        <v>631.81</v>
      </c>
    </row>
    <row r="38" ht="14.25" customHeight="1">
      <c r="A38" s="201">
        <v>44487.0</v>
      </c>
      <c r="B38" s="204" t="s">
        <v>178</v>
      </c>
      <c r="C38" s="173" t="s">
        <v>179</v>
      </c>
      <c r="D38" s="109"/>
      <c r="E38" s="109"/>
      <c r="F38" s="109"/>
      <c r="G38" s="109"/>
      <c r="H38" s="91"/>
      <c r="I38" s="188">
        <v>450.0</v>
      </c>
    </row>
    <row r="39" ht="14.25" customHeight="1">
      <c r="A39" s="201"/>
      <c r="B39" s="204" t="s">
        <v>178</v>
      </c>
      <c r="C39" s="205"/>
      <c r="D39" s="150"/>
      <c r="E39" s="150"/>
      <c r="F39" s="150"/>
      <c r="G39" s="150"/>
      <c r="H39" s="151"/>
      <c r="I39" s="188"/>
    </row>
    <row r="40" ht="14.25" customHeight="1">
      <c r="A40" s="112"/>
      <c r="B40" s="121" t="s">
        <v>4</v>
      </c>
      <c r="C40" s="122"/>
      <c r="D40" s="122"/>
      <c r="E40" s="122"/>
      <c r="F40" s="122"/>
      <c r="G40" s="122"/>
      <c r="H40" s="123"/>
      <c r="I40" s="135">
        <f>SUM(I36:I38)</f>
        <v>1120.81</v>
      </c>
      <c r="K40" s="143" t="s">
        <v>96</v>
      </c>
      <c r="L40" s="87"/>
      <c r="M40" s="87"/>
      <c r="N40" s="87"/>
      <c r="O40" s="87"/>
      <c r="P40" s="87"/>
      <c r="Q40" s="87"/>
      <c r="R40" s="87"/>
      <c r="S40" s="88"/>
    </row>
    <row r="41" ht="14.25" customHeight="1">
      <c r="A41" s="125"/>
      <c r="K41" s="145" t="s">
        <v>97</v>
      </c>
      <c r="L41" s="146" t="s">
        <v>98</v>
      </c>
      <c r="M41" s="147" t="s">
        <v>99</v>
      </c>
      <c r="N41" s="146" t="s">
        <v>70</v>
      </c>
      <c r="O41" s="148" t="s">
        <v>100</v>
      </c>
      <c r="P41" s="149" t="s">
        <v>101</v>
      </c>
      <c r="Q41" s="150"/>
      <c r="R41" s="151"/>
      <c r="S41" s="152" t="s">
        <v>102</v>
      </c>
    </row>
    <row r="42" ht="14.25" customHeight="1">
      <c r="A42" s="106" t="s">
        <v>70</v>
      </c>
      <c r="B42" s="107" t="s">
        <v>87</v>
      </c>
      <c r="C42" s="132"/>
      <c r="D42" s="109"/>
      <c r="E42" s="109"/>
      <c r="F42" s="109"/>
      <c r="G42" s="109"/>
      <c r="H42" s="109"/>
      <c r="I42" s="91"/>
      <c r="K42" s="153"/>
      <c r="L42" s="153"/>
      <c r="M42" s="153"/>
      <c r="N42" s="153"/>
      <c r="O42" s="153"/>
      <c r="P42" s="154"/>
      <c r="Q42" s="155"/>
      <c r="R42" s="156"/>
      <c r="S42" s="153"/>
    </row>
    <row r="43" ht="14.25" customHeight="1">
      <c r="A43" s="112"/>
      <c r="B43" s="112"/>
      <c r="C43" s="132"/>
      <c r="D43" s="109"/>
      <c r="E43" s="109"/>
      <c r="F43" s="109"/>
      <c r="G43" s="109"/>
      <c r="H43" s="91"/>
      <c r="I43" s="114"/>
      <c r="K43" s="157"/>
      <c r="L43" s="158"/>
      <c r="M43" s="158"/>
      <c r="N43" s="159"/>
      <c r="O43" s="160"/>
      <c r="P43" s="161"/>
      <c r="Q43" s="109"/>
      <c r="R43" s="91"/>
      <c r="S43" s="162"/>
    </row>
    <row r="44" ht="14.25" customHeight="1">
      <c r="A44" s="112"/>
      <c r="B44" s="112"/>
      <c r="C44" s="132"/>
      <c r="D44" s="109"/>
      <c r="E44" s="109"/>
      <c r="F44" s="109"/>
      <c r="G44" s="109"/>
      <c r="H44" s="91"/>
      <c r="I44" s="114"/>
      <c r="K44" s="163"/>
      <c r="L44" s="164"/>
      <c r="M44" s="164"/>
      <c r="N44" s="165"/>
      <c r="O44" s="166"/>
      <c r="P44" s="161"/>
      <c r="Q44" s="109"/>
      <c r="R44" s="91"/>
      <c r="S44" s="167"/>
    </row>
    <row r="45" ht="14.25" customHeight="1">
      <c r="A45" s="112"/>
      <c r="B45" s="121" t="s">
        <v>4</v>
      </c>
      <c r="C45" s="122"/>
      <c r="D45" s="122"/>
      <c r="E45" s="122"/>
      <c r="F45" s="122"/>
      <c r="G45" s="122"/>
      <c r="H45" s="123"/>
      <c r="I45" s="142"/>
      <c r="K45" s="115"/>
      <c r="L45" s="115"/>
      <c r="M45" s="115"/>
      <c r="N45" s="115"/>
      <c r="O45" s="115"/>
      <c r="P45" s="115"/>
      <c r="Q45" s="115"/>
      <c r="R45" s="115"/>
      <c r="S45" s="115"/>
    </row>
    <row r="46" ht="14.25" customHeight="1"/>
    <row r="47" ht="14.25" customHeight="1">
      <c r="A47" s="106" t="s">
        <v>70</v>
      </c>
      <c r="B47" s="107" t="s">
        <v>87</v>
      </c>
      <c r="C47" s="132"/>
      <c r="D47" s="109"/>
      <c r="E47" s="109"/>
      <c r="F47" s="109"/>
      <c r="G47" s="109"/>
      <c r="H47" s="109"/>
      <c r="I47" s="91"/>
    </row>
    <row r="48" ht="14.25" customHeight="1">
      <c r="A48" s="112"/>
      <c r="B48" s="112"/>
      <c r="C48" s="132"/>
      <c r="D48" s="109"/>
      <c r="E48" s="109"/>
      <c r="F48" s="109"/>
      <c r="G48" s="109"/>
      <c r="H48" s="91"/>
      <c r="I48" s="114"/>
    </row>
    <row r="49" ht="14.25" customHeight="1">
      <c r="A49" s="112"/>
      <c r="B49" s="112"/>
      <c r="C49" s="132"/>
      <c r="D49" s="109"/>
      <c r="E49" s="109"/>
      <c r="F49" s="109"/>
      <c r="G49" s="109"/>
      <c r="H49" s="91"/>
      <c r="I49" s="114"/>
    </row>
    <row r="50" ht="14.25" customHeight="1">
      <c r="A50" s="112"/>
      <c r="B50" s="121" t="s">
        <v>4</v>
      </c>
      <c r="C50" s="122"/>
      <c r="D50" s="122"/>
      <c r="E50" s="122"/>
      <c r="F50" s="122"/>
      <c r="G50" s="122"/>
      <c r="H50" s="123"/>
      <c r="I50" s="142"/>
    </row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mergeCells count="50">
    <mergeCell ref="P41:R42"/>
    <mergeCell ref="S41:S42"/>
    <mergeCell ref="P43:R43"/>
    <mergeCell ref="P44:R44"/>
    <mergeCell ref="C36:H36"/>
    <mergeCell ref="C37:H37"/>
    <mergeCell ref="C38:H38"/>
    <mergeCell ref="C39:H39"/>
    <mergeCell ref="B40:H40"/>
    <mergeCell ref="K40:S40"/>
    <mergeCell ref="K41:K42"/>
    <mergeCell ref="C42:I42"/>
    <mergeCell ref="J8:K8"/>
    <mergeCell ref="L8:M8"/>
    <mergeCell ref="K21:L22"/>
    <mergeCell ref="N21:O22"/>
    <mergeCell ref="N8:O8"/>
    <mergeCell ref="P8:Q8"/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A20:H20"/>
    <mergeCell ref="C22:I22"/>
    <mergeCell ref="C23:H23"/>
    <mergeCell ref="C24:H24"/>
    <mergeCell ref="C25:H25"/>
    <mergeCell ref="B26:H26"/>
    <mergeCell ref="C28:I28"/>
    <mergeCell ref="C29:H29"/>
    <mergeCell ref="C30:H30"/>
    <mergeCell ref="C31:H31"/>
    <mergeCell ref="B33:H33"/>
    <mergeCell ref="C35:I35"/>
    <mergeCell ref="N41:N42"/>
    <mergeCell ref="O41:O42"/>
    <mergeCell ref="C49:H49"/>
    <mergeCell ref="B50:H50"/>
    <mergeCell ref="L41:L42"/>
    <mergeCell ref="M41:M42"/>
    <mergeCell ref="C43:H43"/>
    <mergeCell ref="C44:H44"/>
    <mergeCell ref="B45:H45"/>
    <mergeCell ref="C47:I47"/>
    <mergeCell ref="C48:H48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3.25"/>
    <col customWidth="1" min="3" max="3" width="11.38"/>
    <col customWidth="1" min="4" max="4" width="10.13"/>
    <col customWidth="1" min="5" max="5" width="9.0"/>
    <col customWidth="1" min="6" max="6" width="10.88"/>
    <col customWidth="1" min="7" max="7" width="9.0"/>
    <col customWidth="1" min="8" max="17" width="10.88"/>
    <col customWidth="1" min="18" max="18" width="9.0"/>
    <col customWidth="1" min="19" max="26" width="8.0"/>
  </cols>
  <sheetData>
    <row r="1" ht="14.25" customHeight="1"/>
    <row r="2" ht="24.0" customHeight="1">
      <c r="A2" s="11" t="s">
        <v>65</v>
      </c>
      <c r="B2" s="81" t="s">
        <v>181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ht="25.5" customHeight="1">
      <c r="A3" s="11" t="s">
        <v>67</v>
      </c>
      <c r="B3" s="84" t="s">
        <v>182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</row>
    <row r="4" ht="14.25" customHeight="1">
      <c r="A4" s="11" t="s">
        <v>68</v>
      </c>
      <c r="B4" s="84" t="s">
        <v>69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ht="14.25" customHeight="1"/>
    <row r="6" ht="14.25" customHeight="1"/>
    <row r="7" ht="14.25" customHeight="1">
      <c r="A7" s="85" t="s">
        <v>70</v>
      </c>
      <c r="B7" s="86" t="s">
        <v>71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</row>
    <row r="8" ht="25.5" customHeight="1">
      <c r="A8" s="89"/>
      <c r="B8" s="90" t="s">
        <v>72</v>
      </c>
      <c r="C8" s="91"/>
      <c r="D8" s="90" t="s">
        <v>73</v>
      </c>
      <c r="E8" s="91"/>
      <c r="F8" s="90" t="s">
        <v>74</v>
      </c>
      <c r="G8" s="91"/>
      <c r="H8" s="90" t="s">
        <v>75</v>
      </c>
      <c r="I8" s="91"/>
      <c r="J8" s="90" t="s">
        <v>76</v>
      </c>
      <c r="K8" s="91"/>
      <c r="L8" s="90" t="s">
        <v>77</v>
      </c>
      <c r="M8" s="91"/>
      <c r="N8" s="90" t="s">
        <v>78</v>
      </c>
      <c r="O8" s="91"/>
      <c r="P8" s="90" t="s">
        <v>79</v>
      </c>
      <c r="Q8" s="91"/>
    </row>
    <row r="9" ht="14.25" customHeight="1">
      <c r="A9" s="92"/>
      <c r="B9" s="93" t="s">
        <v>80</v>
      </c>
      <c r="C9" s="93" t="s">
        <v>81</v>
      </c>
      <c r="D9" s="93" t="s">
        <v>80</v>
      </c>
      <c r="E9" s="93" t="s">
        <v>81</v>
      </c>
      <c r="F9" s="93" t="s">
        <v>80</v>
      </c>
      <c r="G9" s="93" t="s">
        <v>81</v>
      </c>
      <c r="H9" s="93" t="s">
        <v>80</v>
      </c>
      <c r="I9" s="93" t="s">
        <v>81</v>
      </c>
      <c r="J9" s="93" t="s">
        <v>80</v>
      </c>
      <c r="K9" s="93" t="s">
        <v>81</v>
      </c>
      <c r="L9" s="93" t="s">
        <v>80</v>
      </c>
      <c r="M9" s="93" t="s">
        <v>81</v>
      </c>
      <c r="N9" s="93" t="s">
        <v>80</v>
      </c>
      <c r="O9" s="93" t="s">
        <v>81</v>
      </c>
      <c r="P9" s="93" t="s">
        <v>80</v>
      </c>
      <c r="Q9" s="93" t="s">
        <v>81</v>
      </c>
    </row>
    <row r="10" ht="15.0" customHeight="1">
      <c r="A10" s="94"/>
      <c r="B10" s="26">
        <v>3200.0</v>
      </c>
      <c r="C10" s="27">
        <f>L32</f>
        <v>3200</v>
      </c>
      <c r="D10" s="26"/>
      <c r="E10" s="29"/>
      <c r="F10" s="26"/>
      <c r="G10" s="31"/>
      <c r="H10" s="26"/>
      <c r="I10" s="31"/>
      <c r="J10" s="26"/>
      <c r="K10" s="31"/>
      <c r="L10" s="26"/>
      <c r="M10" s="31"/>
      <c r="N10" s="26"/>
      <c r="O10" s="31"/>
      <c r="P10" s="26"/>
      <c r="Q10" s="95"/>
    </row>
    <row r="11" ht="15.0" customHeight="1">
      <c r="A11" s="94"/>
      <c r="B11" s="26"/>
      <c r="C11" s="95"/>
      <c r="D11" s="26"/>
      <c r="E11" s="95"/>
      <c r="F11" s="26"/>
      <c r="G11" s="95"/>
      <c r="H11" s="26"/>
      <c r="I11" s="95"/>
      <c r="J11" s="26"/>
      <c r="K11" s="95"/>
      <c r="L11" s="26"/>
      <c r="M11" s="95"/>
      <c r="N11" s="26"/>
      <c r="O11" s="95"/>
      <c r="P11" s="26"/>
      <c r="Q11" s="95"/>
    </row>
    <row r="12" ht="14.25" customHeight="1">
      <c r="A12" s="97"/>
      <c r="B12" s="26"/>
      <c r="C12" s="95"/>
      <c r="D12" s="26"/>
      <c r="E12" s="95"/>
      <c r="F12" s="26"/>
      <c r="G12" s="95"/>
      <c r="H12" s="26"/>
      <c r="I12" s="95"/>
      <c r="J12" s="26"/>
      <c r="K12" s="95"/>
      <c r="L12" s="26"/>
      <c r="M12" s="95"/>
      <c r="N12" s="26"/>
      <c r="O12" s="95"/>
      <c r="P12" s="26"/>
      <c r="Q12" s="95"/>
    </row>
    <row r="13" ht="14.25" customHeight="1">
      <c r="A13" s="97"/>
      <c r="B13" s="26"/>
      <c r="C13" s="95"/>
      <c r="D13" s="26"/>
      <c r="E13" s="95"/>
      <c r="F13" s="26"/>
      <c r="G13" s="95"/>
      <c r="H13" s="26"/>
      <c r="I13" s="95"/>
      <c r="J13" s="26"/>
      <c r="K13" s="95"/>
      <c r="L13" s="26"/>
      <c r="M13" s="95"/>
      <c r="N13" s="26"/>
      <c r="O13" s="95"/>
      <c r="P13" s="26"/>
      <c r="Q13" s="95"/>
    </row>
    <row r="14" ht="14.25" customHeight="1">
      <c r="A14" s="97"/>
      <c r="B14" s="26"/>
      <c r="C14" s="95"/>
      <c r="D14" s="26"/>
      <c r="E14" s="95"/>
      <c r="F14" s="26"/>
      <c r="G14" s="95"/>
      <c r="H14" s="26"/>
      <c r="I14" s="95"/>
      <c r="J14" s="26"/>
      <c r="K14" s="95"/>
      <c r="L14" s="26"/>
      <c r="M14" s="95"/>
      <c r="N14" s="26"/>
      <c r="O14" s="95"/>
      <c r="P14" s="26"/>
      <c r="Q14" s="95"/>
    </row>
    <row r="15" ht="14.25" customHeight="1">
      <c r="A15" s="97"/>
      <c r="B15" s="26"/>
      <c r="C15" s="97"/>
      <c r="D15" s="26"/>
      <c r="E15" s="97"/>
      <c r="F15" s="26"/>
      <c r="G15" s="97"/>
      <c r="H15" s="26"/>
      <c r="I15" s="97"/>
      <c r="J15" s="26"/>
      <c r="K15" s="97"/>
      <c r="L15" s="26"/>
      <c r="M15" s="97"/>
      <c r="N15" s="26"/>
      <c r="O15" s="97"/>
      <c r="P15" s="26"/>
      <c r="Q15" s="97"/>
    </row>
    <row r="16" ht="14.25" customHeight="1">
      <c r="A16" s="97"/>
      <c r="B16" s="26"/>
      <c r="C16" s="97"/>
      <c r="D16" s="26"/>
      <c r="E16" s="97"/>
      <c r="F16" s="26"/>
      <c r="G16" s="97"/>
      <c r="H16" s="26"/>
      <c r="I16" s="97"/>
      <c r="J16" s="26"/>
      <c r="K16" s="97"/>
      <c r="L16" s="26"/>
      <c r="M16" s="97"/>
      <c r="N16" s="26"/>
      <c r="O16" s="97"/>
      <c r="P16" s="26"/>
      <c r="Q16" s="97"/>
    </row>
    <row r="17" ht="14.25" customHeight="1">
      <c r="A17" s="11" t="s">
        <v>82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ht="14.25" customHeight="1"/>
    <row r="19" ht="14.25" customHeight="1"/>
    <row r="20" ht="15.0" customHeight="1">
      <c r="A20" s="99" t="s">
        <v>83</v>
      </c>
      <c r="B20" s="82"/>
      <c r="C20" s="82"/>
      <c r="D20" s="82"/>
      <c r="E20" s="82"/>
      <c r="F20" s="82"/>
      <c r="G20" s="82"/>
      <c r="H20" s="100"/>
    </row>
    <row r="21" ht="15.0" customHeight="1">
      <c r="A21" s="101"/>
      <c r="B21" s="102"/>
      <c r="C21" s="103"/>
      <c r="K21" s="104" t="s">
        <v>183</v>
      </c>
      <c r="L21" s="105"/>
    </row>
    <row r="22" ht="15.0" customHeight="1">
      <c r="A22" s="106" t="s">
        <v>70</v>
      </c>
      <c r="B22" s="107" t="s">
        <v>87</v>
      </c>
      <c r="C22" s="108" t="s">
        <v>5</v>
      </c>
      <c r="D22" s="109"/>
      <c r="E22" s="109"/>
      <c r="F22" s="109"/>
      <c r="G22" s="109"/>
      <c r="H22" s="109"/>
      <c r="I22" s="91"/>
      <c r="K22" s="110"/>
      <c r="L22" s="111"/>
    </row>
    <row r="23" ht="25.5" customHeight="1">
      <c r="A23" s="112"/>
      <c r="B23" s="112" t="s">
        <v>88</v>
      </c>
      <c r="C23" s="113" t="s">
        <v>133</v>
      </c>
      <c r="D23" s="109"/>
      <c r="E23" s="109"/>
      <c r="F23" s="109"/>
      <c r="G23" s="109"/>
      <c r="H23" s="91"/>
      <c r="I23" s="114">
        <v>3200.0</v>
      </c>
      <c r="K23" s="115" t="s">
        <v>90</v>
      </c>
      <c r="L23" s="115" t="s">
        <v>4</v>
      </c>
    </row>
    <row r="24" ht="14.25" customHeight="1">
      <c r="A24" s="112"/>
      <c r="B24" s="112" t="s">
        <v>88</v>
      </c>
      <c r="C24" s="132"/>
      <c r="D24" s="109"/>
      <c r="E24" s="109"/>
      <c r="F24" s="109"/>
      <c r="G24" s="109"/>
      <c r="H24" s="91"/>
      <c r="I24" s="114"/>
      <c r="K24" s="117">
        <v>44348.0</v>
      </c>
      <c r="L24" s="118">
        <v>400.0</v>
      </c>
    </row>
    <row r="25" ht="14.25" customHeight="1">
      <c r="A25" s="112"/>
      <c r="B25" s="121" t="s">
        <v>4</v>
      </c>
      <c r="C25" s="122"/>
      <c r="D25" s="122"/>
      <c r="E25" s="122"/>
      <c r="F25" s="122"/>
      <c r="G25" s="122"/>
      <c r="H25" s="123"/>
      <c r="I25" s="142"/>
      <c r="K25" s="117">
        <v>44378.0</v>
      </c>
      <c r="L25" s="118">
        <v>400.0</v>
      </c>
    </row>
    <row r="26" ht="14.25" customHeight="1">
      <c r="A26" s="125"/>
      <c r="B26" s="125"/>
      <c r="C26" s="126"/>
      <c r="D26" s="126"/>
      <c r="E26" s="126"/>
      <c r="F26" s="126"/>
      <c r="G26" s="126"/>
      <c r="H26" s="126"/>
      <c r="I26" s="127"/>
      <c r="K26" s="117">
        <v>44409.0</v>
      </c>
      <c r="L26" s="118">
        <v>400.0</v>
      </c>
    </row>
    <row r="27" ht="14.25" customHeight="1">
      <c r="A27" s="106" t="s">
        <v>70</v>
      </c>
      <c r="B27" s="128" t="s">
        <v>87</v>
      </c>
      <c r="C27" s="129" t="s">
        <v>94</v>
      </c>
      <c r="D27" s="87"/>
      <c r="E27" s="87"/>
      <c r="F27" s="87"/>
      <c r="G27" s="87"/>
      <c r="H27" s="87"/>
      <c r="I27" s="88"/>
      <c r="K27" s="117">
        <v>44440.0</v>
      </c>
      <c r="L27" s="118">
        <v>400.0</v>
      </c>
    </row>
    <row r="28" ht="14.25" customHeight="1">
      <c r="A28" s="130"/>
      <c r="B28" s="131" t="s">
        <v>95</v>
      </c>
      <c r="C28" s="132"/>
      <c r="D28" s="109"/>
      <c r="E28" s="109"/>
      <c r="F28" s="109"/>
      <c r="G28" s="109"/>
      <c r="H28" s="91"/>
      <c r="I28" s="114"/>
      <c r="K28" s="117">
        <v>44470.0</v>
      </c>
      <c r="L28" s="118">
        <v>400.0</v>
      </c>
    </row>
    <row r="29" ht="14.25" customHeight="1">
      <c r="A29" s="130"/>
      <c r="B29" s="131" t="s">
        <v>95</v>
      </c>
      <c r="C29" s="132"/>
      <c r="D29" s="109"/>
      <c r="E29" s="109"/>
      <c r="F29" s="109"/>
      <c r="G29" s="109"/>
      <c r="H29" s="91"/>
      <c r="I29" s="114"/>
      <c r="K29" s="117">
        <v>44501.0</v>
      </c>
      <c r="L29" s="118">
        <v>400.0</v>
      </c>
    </row>
    <row r="30" ht="14.25" customHeight="1">
      <c r="A30" s="130"/>
      <c r="B30" s="131" t="s">
        <v>95</v>
      </c>
      <c r="C30" s="132"/>
      <c r="D30" s="109"/>
      <c r="E30" s="109"/>
      <c r="F30" s="109"/>
      <c r="G30" s="109"/>
      <c r="H30" s="91"/>
      <c r="I30" s="134"/>
      <c r="K30" s="117">
        <v>44531.0</v>
      </c>
      <c r="L30" s="118">
        <v>400.0</v>
      </c>
    </row>
    <row r="31" ht="14.25" customHeight="1">
      <c r="A31" s="136"/>
      <c r="B31" s="131" t="s">
        <v>95</v>
      </c>
      <c r="C31" s="137"/>
      <c r="D31" s="137"/>
      <c r="E31" s="137"/>
      <c r="F31" s="137"/>
      <c r="G31" s="137"/>
      <c r="H31" s="138"/>
      <c r="I31" s="139"/>
      <c r="K31" s="117">
        <v>44562.0</v>
      </c>
      <c r="L31" s="118">
        <v>400.0</v>
      </c>
    </row>
    <row r="32" ht="14.25" customHeight="1">
      <c r="A32" s="140"/>
      <c r="B32" s="141" t="s">
        <v>4</v>
      </c>
      <c r="C32" s="82"/>
      <c r="D32" s="82"/>
      <c r="E32" s="82"/>
      <c r="F32" s="82"/>
      <c r="G32" s="82"/>
      <c r="H32" s="100"/>
      <c r="I32" s="135">
        <f>SUM(I28:I30)</f>
        <v>0</v>
      </c>
      <c r="K32" s="135" t="s">
        <v>4</v>
      </c>
      <c r="L32" s="135">
        <f>SUM(L24:L31)</f>
        <v>3200</v>
      </c>
    </row>
    <row r="33" ht="14.25" customHeight="1"/>
    <row r="34" ht="14.25" customHeight="1">
      <c r="A34" s="106" t="s">
        <v>70</v>
      </c>
      <c r="B34" s="107" t="s">
        <v>87</v>
      </c>
      <c r="C34" s="132"/>
      <c r="D34" s="109"/>
      <c r="E34" s="109"/>
      <c r="F34" s="109"/>
      <c r="G34" s="109"/>
      <c r="H34" s="109"/>
      <c r="I34" s="91"/>
    </row>
    <row r="35" ht="14.25" customHeight="1">
      <c r="A35" s="112"/>
      <c r="B35" s="112"/>
      <c r="C35" s="132"/>
      <c r="D35" s="109"/>
      <c r="E35" s="109"/>
      <c r="F35" s="109"/>
      <c r="G35" s="109"/>
      <c r="H35" s="91"/>
      <c r="I35" s="114"/>
    </row>
    <row r="36" ht="14.25" customHeight="1">
      <c r="A36" s="112"/>
      <c r="B36" s="112"/>
      <c r="C36" s="132"/>
      <c r="D36" s="109"/>
      <c r="E36" s="109"/>
      <c r="F36" s="109"/>
      <c r="G36" s="109"/>
      <c r="H36" s="91"/>
      <c r="I36" s="114"/>
    </row>
    <row r="37" ht="14.25" customHeight="1">
      <c r="A37" s="112"/>
      <c r="B37" s="121" t="s">
        <v>4</v>
      </c>
      <c r="C37" s="122"/>
      <c r="D37" s="122"/>
      <c r="E37" s="122"/>
      <c r="F37" s="122"/>
      <c r="G37" s="122"/>
      <c r="H37" s="123"/>
      <c r="I37" s="142"/>
      <c r="K37" s="143" t="s">
        <v>96</v>
      </c>
      <c r="L37" s="87"/>
      <c r="M37" s="87"/>
      <c r="N37" s="87"/>
      <c r="O37" s="87"/>
      <c r="P37" s="87"/>
      <c r="Q37" s="87"/>
      <c r="R37" s="87"/>
      <c r="S37" s="88"/>
    </row>
    <row r="38" ht="14.25" customHeight="1">
      <c r="A38" s="125"/>
      <c r="B38" s="144"/>
      <c r="C38" s="144"/>
      <c r="D38" s="144"/>
      <c r="E38" s="144"/>
      <c r="F38" s="144"/>
      <c r="G38" s="144"/>
      <c r="H38" s="144"/>
      <c r="I38" s="144"/>
      <c r="K38" s="145" t="s">
        <v>97</v>
      </c>
      <c r="L38" s="146" t="s">
        <v>98</v>
      </c>
      <c r="M38" s="147" t="s">
        <v>99</v>
      </c>
      <c r="N38" s="146" t="s">
        <v>70</v>
      </c>
      <c r="O38" s="148" t="s">
        <v>100</v>
      </c>
      <c r="P38" s="149" t="s">
        <v>101</v>
      </c>
      <c r="Q38" s="150"/>
      <c r="R38" s="151"/>
      <c r="S38" s="152" t="s">
        <v>102</v>
      </c>
    </row>
    <row r="39" ht="14.25" customHeight="1">
      <c r="K39" s="153"/>
      <c r="L39" s="153"/>
      <c r="M39" s="153"/>
      <c r="N39" s="153"/>
      <c r="O39" s="153"/>
      <c r="P39" s="154"/>
      <c r="Q39" s="155"/>
      <c r="R39" s="156"/>
      <c r="S39" s="153"/>
    </row>
    <row r="40" ht="14.25" customHeight="1">
      <c r="A40" s="106" t="s">
        <v>70</v>
      </c>
      <c r="B40" s="107" t="s">
        <v>87</v>
      </c>
      <c r="C40" s="132"/>
      <c r="D40" s="109"/>
      <c r="E40" s="109"/>
      <c r="F40" s="109"/>
      <c r="G40" s="109"/>
      <c r="H40" s="109"/>
      <c r="I40" s="91"/>
      <c r="K40" s="157"/>
      <c r="L40" s="158"/>
      <c r="M40" s="158"/>
      <c r="N40" s="159"/>
      <c r="O40" s="160"/>
      <c r="P40" s="161"/>
      <c r="Q40" s="109"/>
      <c r="R40" s="91"/>
      <c r="S40" s="162"/>
    </row>
    <row r="41" ht="14.25" customHeight="1">
      <c r="A41" s="112"/>
      <c r="B41" s="112"/>
      <c r="C41" s="132"/>
      <c r="D41" s="109"/>
      <c r="E41" s="109"/>
      <c r="F41" s="109"/>
      <c r="G41" s="109"/>
      <c r="H41" s="91"/>
      <c r="I41" s="114"/>
      <c r="K41" s="163"/>
      <c r="L41" s="164"/>
      <c r="M41" s="164"/>
      <c r="N41" s="165"/>
      <c r="O41" s="166"/>
      <c r="P41" s="161"/>
      <c r="Q41" s="109"/>
      <c r="R41" s="91"/>
      <c r="S41" s="167"/>
    </row>
    <row r="42" ht="14.25" customHeight="1">
      <c r="A42" s="112"/>
      <c r="B42" s="112"/>
      <c r="C42" s="132"/>
      <c r="D42" s="109"/>
      <c r="E42" s="109"/>
      <c r="F42" s="109"/>
      <c r="G42" s="109"/>
      <c r="H42" s="91"/>
      <c r="I42" s="114"/>
      <c r="K42" s="115"/>
      <c r="L42" s="115"/>
      <c r="M42" s="115"/>
      <c r="N42" s="115"/>
      <c r="O42" s="115"/>
      <c r="P42" s="115"/>
      <c r="Q42" s="115"/>
      <c r="R42" s="115"/>
      <c r="S42" s="115"/>
    </row>
    <row r="43" ht="14.25" customHeight="1">
      <c r="A43" s="112"/>
      <c r="B43" s="121" t="s">
        <v>4</v>
      </c>
      <c r="C43" s="122"/>
      <c r="D43" s="122"/>
      <c r="E43" s="122"/>
      <c r="F43" s="122"/>
      <c r="G43" s="122"/>
      <c r="H43" s="123"/>
      <c r="I43" s="142"/>
    </row>
    <row r="44" ht="14.25" customHeight="1"/>
    <row r="45" ht="14.25" customHeight="1">
      <c r="A45" s="106" t="s">
        <v>70</v>
      </c>
      <c r="B45" s="107" t="s">
        <v>87</v>
      </c>
      <c r="C45" s="132"/>
      <c r="D45" s="109"/>
      <c r="E45" s="109"/>
      <c r="F45" s="109"/>
      <c r="G45" s="109"/>
      <c r="H45" s="109"/>
      <c r="I45" s="91"/>
    </row>
    <row r="46" ht="14.25" customHeight="1">
      <c r="A46" s="112"/>
      <c r="B46" s="112"/>
      <c r="C46" s="132"/>
      <c r="D46" s="109"/>
      <c r="E46" s="109"/>
      <c r="F46" s="109"/>
      <c r="G46" s="109"/>
      <c r="H46" s="91"/>
      <c r="I46" s="114"/>
    </row>
    <row r="47" ht="14.25" customHeight="1">
      <c r="A47" s="112"/>
      <c r="B47" s="112"/>
      <c r="C47" s="132"/>
      <c r="D47" s="109"/>
      <c r="E47" s="109"/>
      <c r="F47" s="109"/>
      <c r="G47" s="109"/>
      <c r="H47" s="91"/>
      <c r="I47" s="114"/>
    </row>
    <row r="48" ht="14.25" customHeight="1">
      <c r="A48" s="112"/>
      <c r="B48" s="121" t="s">
        <v>4</v>
      </c>
      <c r="C48" s="122"/>
      <c r="D48" s="122"/>
      <c r="E48" s="122"/>
      <c r="F48" s="122"/>
      <c r="G48" s="122"/>
      <c r="H48" s="123"/>
      <c r="I48" s="142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6">
    <mergeCell ref="C47:H47"/>
    <mergeCell ref="B48:H48"/>
    <mergeCell ref="K38:K39"/>
    <mergeCell ref="C40:I40"/>
    <mergeCell ref="C41:H41"/>
    <mergeCell ref="C42:H42"/>
    <mergeCell ref="B43:H43"/>
    <mergeCell ref="C45:I45"/>
    <mergeCell ref="C46:H46"/>
    <mergeCell ref="J8:K8"/>
    <mergeCell ref="L8:M8"/>
    <mergeCell ref="K21:L22"/>
    <mergeCell ref="N8:O8"/>
    <mergeCell ref="P8:Q8"/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A20:H20"/>
    <mergeCell ref="C22:I22"/>
    <mergeCell ref="C23:H23"/>
    <mergeCell ref="C24:H24"/>
    <mergeCell ref="B25:H25"/>
    <mergeCell ref="C27:I27"/>
    <mergeCell ref="C28:H28"/>
    <mergeCell ref="C29:H29"/>
    <mergeCell ref="C30:H30"/>
    <mergeCell ref="B32:H32"/>
    <mergeCell ref="C34:I34"/>
    <mergeCell ref="C35:H35"/>
    <mergeCell ref="O38:O39"/>
    <mergeCell ref="P38:R39"/>
    <mergeCell ref="P40:R40"/>
    <mergeCell ref="P41:R41"/>
    <mergeCell ref="C36:H36"/>
    <mergeCell ref="B37:H37"/>
    <mergeCell ref="K37:S37"/>
    <mergeCell ref="L38:L39"/>
    <mergeCell ref="M38:M39"/>
    <mergeCell ref="N38:N39"/>
    <mergeCell ref="S38:S39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3.25"/>
    <col customWidth="1" min="3" max="3" width="11.38"/>
    <col customWidth="1" min="4" max="4" width="10.13"/>
    <col customWidth="1" min="5" max="5" width="9.0"/>
    <col customWidth="1" min="6" max="6" width="10.88"/>
    <col customWidth="1" min="7" max="7" width="9.0"/>
    <col customWidth="1" min="8" max="17" width="10.88"/>
    <col customWidth="1" min="18" max="18" width="9.0"/>
    <col customWidth="1" min="19" max="26" width="8.0"/>
  </cols>
  <sheetData>
    <row r="1" ht="14.25" customHeight="1"/>
    <row r="2" ht="24.0" customHeight="1">
      <c r="A2" s="11" t="s">
        <v>65</v>
      </c>
      <c r="B2" s="81" t="s">
        <v>184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ht="25.5" customHeight="1">
      <c r="A3" s="11" t="s">
        <v>67</v>
      </c>
      <c r="B3" s="84" t="s">
        <v>185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</row>
    <row r="4" ht="14.25" customHeight="1">
      <c r="A4" s="11" t="s">
        <v>68</v>
      </c>
      <c r="B4" s="84" t="s">
        <v>69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ht="14.25" customHeight="1"/>
    <row r="6" ht="14.25" customHeight="1"/>
    <row r="7" ht="14.25" customHeight="1">
      <c r="A7" s="85" t="s">
        <v>70</v>
      </c>
      <c r="B7" s="86" t="s">
        <v>71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</row>
    <row r="8" ht="25.5" customHeight="1">
      <c r="A8" s="89"/>
      <c r="B8" s="90" t="s">
        <v>72</v>
      </c>
      <c r="C8" s="91"/>
      <c r="D8" s="90" t="s">
        <v>73</v>
      </c>
      <c r="E8" s="91"/>
      <c r="F8" s="90" t="s">
        <v>74</v>
      </c>
      <c r="G8" s="91"/>
      <c r="H8" s="90" t="s">
        <v>75</v>
      </c>
      <c r="I8" s="91"/>
      <c r="J8" s="90" t="s">
        <v>76</v>
      </c>
      <c r="K8" s="91"/>
      <c r="L8" s="90" t="s">
        <v>77</v>
      </c>
      <c r="M8" s="91"/>
      <c r="N8" s="90" t="s">
        <v>78</v>
      </c>
      <c r="O8" s="91"/>
      <c r="P8" s="90" t="s">
        <v>79</v>
      </c>
      <c r="Q8" s="91"/>
    </row>
    <row r="9" ht="14.25" customHeight="1">
      <c r="A9" s="92"/>
      <c r="B9" s="93" t="s">
        <v>80</v>
      </c>
      <c r="C9" s="93" t="s">
        <v>81</v>
      </c>
      <c r="D9" s="93" t="s">
        <v>80</v>
      </c>
      <c r="E9" s="93" t="s">
        <v>81</v>
      </c>
      <c r="F9" s="93" t="s">
        <v>80</v>
      </c>
      <c r="G9" s="93" t="s">
        <v>81</v>
      </c>
      <c r="H9" s="93" t="s">
        <v>80</v>
      </c>
      <c r="I9" s="93" t="s">
        <v>81</v>
      </c>
      <c r="J9" s="93" t="s">
        <v>80</v>
      </c>
      <c r="K9" s="93" t="s">
        <v>81</v>
      </c>
      <c r="L9" s="93" t="s">
        <v>80</v>
      </c>
      <c r="M9" s="93" t="s">
        <v>81</v>
      </c>
      <c r="N9" s="93" t="s">
        <v>80</v>
      </c>
      <c r="O9" s="93" t="s">
        <v>81</v>
      </c>
      <c r="P9" s="93" t="s">
        <v>80</v>
      </c>
      <c r="Q9" s="93" t="s">
        <v>81</v>
      </c>
    </row>
    <row r="10" ht="15.0" customHeight="1">
      <c r="A10" s="94"/>
      <c r="B10" s="26">
        <v>6400.0</v>
      </c>
      <c r="C10" s="27">
        <f>L32+O32</f>
        <v>6400</v>
      </c>
      <c r="D10" s="26">
        <v>600.0</v>
      </c>
      <c r="E10" s="170">
        <f>I32</f>
        <v>600</v>
      </c>
      <c r="F10" s="26"/>
      <c r="G10" s="31"/>
      <c r="H10" s="26"/>
      <c r="I10" s="31"/>
      <c r="J10" s="26"/>
      <c r="K10" s="31"/>
      <c r="L10" s="26"/>
      <c r="M10" s="31"/>
      <c r="N10" s="26"/>
      <c r="O10" s="31"/>
      <c r="P10" s="26"/>
      <c r="Q10" s="95"/>
    </row>
    <row r="11" ht="15.0" customHeight="1">
      <c r="A11" s="94"/>
      <c r="B11" s="26"/>
      <c r="C11" s="95"/>
      <c r="D11" s="26"/>
      <c r="E11" s="95"/>
      <c r="F11" s="26"/>
      <c r="G11" s="95"/>
      <c r="H11" s="26"/>
      <c r="I11" s="95"/>
      <c r="J11" s="26"/>
      <c r="K11" s="95"/>
      <c r="L11" s="26"/>
      <c r="M11" s="95"/>
      <c r="N11" s="26"/>
      <c r="O11" s="95"/>
      <c r="P11" s="26"/>
      <c r="Q11" s="95"/>
    </row>
    <row r="12" ht="14.25" customHeight="1">
      <c r="A12" s="97"/>
      <c r="B12" s="26"/>
      <c r="C12" s="95"/>
      <c r="D12" s="26"/>
      <c r="E12" s="95"/>
      <c r="F12" s="26"/>
      <c r="G12" s="95"/>
      <c r="H12" s="26"/>
      <c r="I12" s="95"/>
      <c r="J12" s="26"/>
      <c r="K12" s="95"/>
      <c r="L12" s="26"/>
      <c r="M12" s="95"/>
      <c r="N12" s="26"/>
      <c r="O12" s="95"/>
      <c r="P12" s="26"/>
      <c r="Q12" s="95"/>
    </row>
    <row r="13" ht="14.25" customHeight="1">
      <c r="A13" s="97"/>
      <c r="B13" s="26"/>
      <c r="C13" s="95"/>
      <c r="D13" s="26"/>
      <c r="E13" s="95"/>
      <c r="F13" s="26"/>
      <c r="G13" s="95"/>
      <c r="H13" s="26"/>
      <c r="I13" s="95"/>
      <c r="J13" s="26"/>
      <c r="K13" s="95"/>
      <c r="L13" s="26"/>
      <c r="M13" s="95"/>
      <c r="N13" s="26"/>
      <c r="O13" s="95"/>
      <c r="P13" s="26"/>
      <c r="Q13" s="95"/>
    </row>
    <row r="14" ht="14.25" customHeight="1">
      <c r="A14" s="97"/>
      <c r="B14" s="26"/>
      <c r="C14" s="95"/>
      <c r="D14" s="26"/>
      <c r="E14" s="95"/>
      <c r="F14" s="26"/>
      <c r="G14" s="95"/>
      <c r="H14" s="26"/>
      <c r="I14" s="95"/>
      <c r="J14" s="26"/>
      <c r="K14" s="95"/>
      <c r="L14" s="26"/>
      <c r="M14" s="95"/>
      <c r="N14" s="26"/>
      <c r="O14" s="95"/>
      <c r="P14" s="26"/>
      <c r="Q14" s="95"/>
    </row>
    <row r="15" ht="14.25" customHeight="1">
      <c r="A15" s="97"/>
      <c r="B15" s="26"/>
      <c r="C15" s="97"/>
      <c r="D15" s="26"/>
      <c r="E15" s="97"/>
      <c r="F15" s="26"/>
      <c r="G15" s="97"/>
      <c r="H15" s="26"/>
      <c r="I15" s="97"/>
      <c r="J15" s="26"/>
      <c r="K15" s="97"/>
      <c r="L15" s="26"/>
      <c r="M15" s="97"/>
      <c r="N15" s="26"/>
      <c r="O15" s="97"/>
      <c r="P15" s="26"/>
      <c r="Q15" s="97"/>
    </row>
    <row r="16" ht="14.25" customHeight="1">
      <c r="A16" s="97"/>
      <c r="B16" s="26"/>
      <c r="C16" s="97"/>
      <c r="D16" s="26"/>
      <c r="E16" s="97"/>
      <c r="F16" s="26"/>
      <c r="G16" s="97"/>
      <c r="H16" s="26"/>
      <c r="I16" s="97"/>
      <c r="J16" s="26"/>
      <c r="K16" s="97"/>
      <c r="L16" s="26"/>
      <c r="M16" s="97"/>
      <c r="N16" s="26"/>
      <c r="O16" s="97"/>
      <c r="P16" s="26"/>
      <c r="Q16" s="97"/>
    </row>
    <row r="17" ht="14.25" customHeight="1">
      <c r="A17" s="11" t="s">
        <v>82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ht="14.25" customHeight="1"/>
    <row r="19" ht="14.25" customHeight="1"/>
    <row r="20" ht="15.0" customHeight="1">
      <c r="A20" s="99" t="s">
        <v>83</v>
      </c>
      <c r="B20" s="82"/>
      <c r="C20" s="82"/>
      <c r="D20" s="82"/>
      <c r="E20" s="82"/>
      <c r="F20" s="82"/>
      <c r="G20" s="82"/>
      <c r="H20" s="100"/>
    </row>
    <row r="21" ht="15.0" customHeight="1">
      <c r="A21" s="101"/>
      <c r="B21" s="102"/>
      <c r="C21" s="103"/>
      <c r="K21" s="104" t="s">
        <v>186</v>
      </c>
      <c r="L21" s="105"/>
      <c r="N21" s="104" t="s">
        <v>187</v>
      </c>
      <c r="O21" s="105"/>
    </row>
    <row r="22" ht="15.0" customHeight="1">
      <c r="A22" s="106" t="s">
        <v>70</v>
      </c>
      <c r="B22" s="107" t="s">
        <v>87</v>
      </c>
      <c r="C22" s="108" t="s">
        <v>5</v>
      </c>
      <c r="D22" s="109"/>
      <c r="E22" s="109"/>
      <c r="F22" s="109"/>
      <c r="G22" s="109"/>
      <c r="H22" s="109"/>
      <c r="I22" s="91"/>
      <c r="K22" s="110"/>
      <c r="L22" s="111"/>
      <c r="N22" s="110"/>
      <c r="O22" s="111"/>
    </row>
    <row r="23" ht="25.5" customHeight="1">
      <c r="A23" s="112"/>
      <c r="B23" s="112" t="s">
        <v>88</v>
      </c>
      <c r="C23" s="113" t="s">
        <v>89</v>
      </c>
      <c r="D23" s="109"/>
      <c r="E23" s="109"/>
      <c r="F23" s="109"/>
      <c r="G23" s="109"/>
      <c r="H23" s="91"/>
      <c r="I23" s="114">
        <v>6400.0</v>
      </c>
      <c r="K23" s="115" t="s">
        <v>90</v>
      </c>
      <c r="L23" s="115" t="s">
        <v>4</v>
      </c>
      <c r="N23" s="115" t="s">
        <v>90</v>
      </c>
      <c r="O23" s="115" t="s">
        <v>4</v>
      </c>
    </row>
    <row r="24" ht="14.25" customHeight="1">
      <c r="A24" s="112"/>
      <c r="B24" s="112" t="s">
        <v>88</v>
      </c>
      <c r="C24" s="132"/>
      <c r="D24" s="109"/>
      <c r="E24" s="109"/>
      <c r="F24" s="109"/>
      <c r="G24" s="109"/>
      <c r="H24" s="91"/>
      <c r="I24" s="114"/>
      <c r="K24" s="117">
        <v>44348.0</v>
      </c>
      <c r="L24" s="118">
        <v>400.0</v>
      </c>
      <c r="N24" s="117">
        <v>44348.0</v>
      </c>
      <c r="O24" s="118">
        <v>400.0</v>
      </c>
    </row>
    <row r="25" ht="14.25" customHeight="1">
      <c r="A25" s="112"/>
      <c r="B25" s="121" t="s">
        <v>4</v>
      </c>
      <c r="C25" s="122"/>
      <c r="D25" s="122"/>
      <c r="E25" s="122"/>
      <c r="F25" s="122"/>
      <c r="G25" s="122"/>
      <c r="H25" s="123"/>
      <c r="I25" s="142"/>
      <c r="K25" s="117">
        <v>44378.0</v>
      </c>
      <c r="L25" s="118">
        <v>400.0</v>
      </c>
      <c r="N25" s="117">
        <v>44378.0</v>
      </c>
      <c r="O25" s="118">
        <v>400.0</v>
      </c>
    </row>
    <row r="26" ht="14.25" customHeight="1">
      <c r="A26" s="125"/>
      <c r="B26" s="125"/>
      <c r="C26" s="126"/>
      <c r="D26" s="126"/>
      <c r="E26" s="126"/>
      <c r="F26" s="126"/>
      <c r="G26" s="126"/>
      <c r="H26" s="126"/>
      <c r="I26" s="127"/>
      <c r="K26" s="117">
        <v>44409.0</v>
      </c>
      <c r="L26" s="118">
        <v>400.0</v>
      </c>
      <c r="N26" s="117">
        <v>44409.0</v>
      </c>
      <c r="O26" s="118">
        <v>400.0</v>
      </c>
    </row>
    <row r="27" ht="14.25" customHeight="1">
      <c r="A27" s="106" t="s">
        <v>70</v>
      </c>
      <c r="B27" s="128" t="s">
        <v>87</v>
      </c>
      <c r="C27" s="129" t="s">
        <v>94</v>
      </c>
      <c r="D27" s="87"/>
      <c r="E27" s="87"/>
      <c r="F27" s="87"/>
      <c r="G27" s="87"/>
      <c r="H27" s="87"/>
      <c r="I27" s="88"/>
      <c r="K27" s="117">
        <v>44440.0</v>
      </c>
      <c r="L27" s="118">
        <v>400.0</v>
      </c>
      <c r="N27" s="117">
        <v>44440.0</v>
      </c>
      <c r="O27" s="118">
        <v>400.0</v>
      </c>
    </row>
    <row r="28" ht="14.25" customHeight="1">
      <c r="A28" s="193">
        <v>44474.0</v>
      </c>
      <c r="B28" s="194" t="s">
        <v>95</v>
      </c>
      <c r="C28" s="206" t="s">
        <v>123</v>
      </c>
      <c r="D28" s="150"/>
      <c r="E28" s="150"/>
      <c r="F28" s="150"/>
      <c r="G28" s="150"/>
      <c r="H28" s="151"/>
      <c r="I28" s="177">
        <v>600.0</v>
      </c>
      <c r="K28" s="117">
        <v>44470.0</v>
      </c>
      <c r="L28" s="118">
        <v>400.0</v>
      </c>
      <c r="N28" s="117">
        <v>44470.0</v>
      </c>
      <c r="O28" s="118">
        <v>400.0</v>
      </c>
    </row>
    <row r="29" ht="14.25" customHeight="1">
      <c r="A29" s="153"/>
      <c r="B29" s="195"/>
      <c r="C29" s="154"/>
      <c r="D29" s="155"/>
      <c r="E29" s="155"/>
      <c r="F29" s="155"/>
      <c r="G29" s="155"/>
      <c r="H29" s="156"/>
      <c r="I29" s="153"/>
      <c r="K29" s="117">
        <v>44501.0</v>
      </c>
      <c r="L29" s="118">
        <v>400.0</v>
      </c>
      <c r="N29" s="117">
        <v>44501.0</v>
      </c>
      <c r="O29" s="118">
        <v>400.0</v>
      </c>
    </row>
    <row r="30" ht="14.25" customHeight="1">
      <c r="A30" s="130"/>
      <c r="B30" s="131" t="s">
        <v>95</v>
      </c>
      <c r="C30" s="132"/>
      <c r="D30" s="109"/>
      <c r="E30" s="109"/>
      <c r="F30" s="109"/>
      <c r="G30" s="109"/>
      <c r="H30" s="91"/>
      <c r="I30" s="134"/>
      <c r="K30" s="117">
        <v>44531.0</v>
      </c>
      <c r="L30" s="118">
        <v>400.0</v>
      </c>
      <c r="N30" s="117">
        <v>44531.0</v>
      </c>
      <c r="O30" s="118">
        <v>400.0</v>
      </c>
    </row>
    <row r="31" ht="14.25" customHeight="1">
      <c r="A31" s="136"/>
      <c r="B31" s="131" t="s">
        <v>95</v>
      </c>
      <c r="C31" s="137"/>
      <c r="D31" s="137"/>
      <c r="E31" s="137"/>
      <c r="F31" s="137"/>
      <c r="G31" s="137"/>
      <c r="H31" s="138"/>
      <c r="I31" s="139"/>
      <c r="K31" s="117">
        <v>44562.0</v>
      </c>
      <c r="L31" s="118">
        <v>400.0</v>
      </c>
      <c r="N31" s="117">
        <v>44562.0</v>
      </c>
      <c r="O31" s="118">
        <v>400.0</v>
      </c>
    </row>
    <row r="32" ht="14.25" customHeight="1">
      <c r="A32" s="140"/>
      <c r="B32" s="141" t="s">
        <v>4</v>
      </c>
      <c r="C32" s="82"/>
      <c r="D32" s="82"/>
      <c r="E32" s="82"/>
      <c r="F32" s="82"/>
      <c r="G32" s="82"/>
      <c r="H32" s="100"/>
      <c r="I32" s="135">
        <f>SUM(I28:I30)</f>
        <v>600</v>
      </c>
      <c r="K32" s="135" t="s">
        <v>4</v>
      </c>
      <c r="L32" s="135">
        <f>SUM(L24:L31)</f>
        <v>3200</v>
      </c>
      <c r="M32" s="135"/>
      <c r="N32" s="135" t="s">
        <v>4</v>
      </c>
      <c r="O32" s="135">
        <f>SUM(O24:O31)</f>
        <v>3200</v>
      </c>
    </row>
    <row r="33" ht="14.25" customHeight="1"/>
    <row r="34" ht="14.25" customHeight="1">
      <c r="A34" s="106" t="s">
        <v>70</v>
      </c>
      <c r="B34" s="107" t="s">
        <v>87</v>
      </c>
      <c r="C34" s="132"/>
      <c r="D34" s="109"/>
      <c r="E34" s="109"/>
      <c r="F34" s="109"/>
      <c r="G34" s="109"/>
      <c r="H34" s="109"/>
      <c r="I34" s="91"/>
    </row>
    <row r="35" ht="14.25" customHeight="1">
      <c r="A35" s="112"/>
      <c r="B35" s="112"/>
      <c r="C35" s="132"/>
      <c r="D35" s="109"/>
      <c r="E35" s="109"/>
      <c r="F35" s="109"/>
      <c r="G35" s="109"/>
      <c r="H35" s="91"/>
      <c r="I35" s="114"/>
    </row>
    <row r="36" ht="14.25" customHeight="1">
      <c r="A36" s="112"/>
      <c r="B36" s="112"/>
      <c r="C36" s="132"/>
      <c r="D36" s="109"/>
      <c r="E36" s="109"/>
      <c r="F36" s="109"/>
      <c r="G36" s="109"/>
      <c r="H36" s="91"/>
      <c r="I36" s="114"/>
    </row>
    <row r="37" ht="14.25" customHeight="1">
      <c r="A37" s="112"/>
      <c r="B37" s="121" t="s">
        <v>4</v>
      </c>
      <c r="C37" s="122"/>
      <c r="D37" s="122"/>
      <c r="E37" s="122"/>
      <c r="F37" s="122"/>
      <c r="G37" s="122"/>
      <c r="H37" s="123"/>
      <c r="I37" s="142"/>
      <c r="K37" s="143" t="s">
        <v>96</v>
      </c>
      <c r="L37" s="87"/>
      <c r="M37" s="87"/>
      <c r="N37" s="87"/>
      <c r="O37" s="87"/>
      <c r="P37" s="87"/>
      <c r="Q37" s="87"/>
      <c r="R37" s="87"/>
      <c r="S37" s="88"/>
    </row>
    <row r="38" ht="14.25" customHeight="1">
      <c r="A38" s="125"/>
      <c r="B38" s="144"/>
      <c r="C38" s="144"/>
      <c r="D38" s="144"/>
      <c r="E38" s="144"/>
      <c r="F38" s="144"/>
      <c r="G38" s="144"/>
      <c r="H38" s="144"/>
      <c r="I38" s="144"/>
      <c r="K38" s="145" t="s">
        <v>97</v>
      </c>
      <c r="L38" s="146" t="s">
        <v>98</v>
      </c>
      <c r="M38" s="147" t="s">
        <v>99</v>
      </c>
      <c r="N38" s="146" t="s">
        <v>70</v>
      </c>
      <c r="O38" s="148" t="s">
        <v>100</v>
      </c>
      <c r="P38" s="149" t="s">
        <v>101</v>
      </c>
      <c r="Q38" s="150"/>
      <c r="R38" s="151"/>
      <c r="S38" s="152" t="s">
        <v>102</v>
      </c>
    </row>
    <row r="39" ht="14.25" customHeight="1">
      <c r="K39" s="153"/>
      <c r="L39" s="153"/>
      <c r="M39" s="153"/>
      <c r="N39" s="153"/>
      <c r="O39" s="153"/>
      <c r="P39" s="154"/>
      <c r="Q39" s="155"/>
      <c r="R39" s="156"/>
      <c r="S39" s="153"/>
    </row>
    <row r="40" ht="14.25" customHeight="1">
      <c r="A40" s="106" t="s">
        <v>70</v>
      </c>
      <c r="B40" s="107" t="s">
        <v>87</v>
      </c>
      <c r="C40" s="132"/>
      <c r="D40" s="109"/>
      <c r="E40" s="109"/>
      <c r="F40" s="109"/>
      <c r="G40" s="109"/>
      <c r="H40" s="109"/>
      <c r="I40" s="91"/>
      <c r="K40" s="157"/>
      <c r="L40" s="158"/>
      <c r="M40" s="158"/>
      <c r="N40" s="159"/>
      <c r="O40" s="160"/>
      <c r="P40" s="161"/>
      <c r="Q40" s="109"/>
      <c r="R40" s="91"/>
      <c r="S40" s="162"/>
    </row>
    <row r="41" ht="14.25" customHeight="1">
      <c r="A41" s="112"/>
      <c r="B41" s="112"/>
      <c r="C41" s="132"/>
      <c r="D41" s="109"/>
      <c r="E41" s="109"/>
      <c r="F41" s="109"/>
      <c r="G41" s="109"/>
      <c r="H41" s="91"/>
      <c r="I41" s="114"/>
      <c r="K41" s="163"/>
      <c r="L41" s="164"/>
      <c r="M41" s="164"/>
      <c r="N41" s="165"/>
      <c r="O41" s="166"/>
      <c r="P41" s="161"/>
      <c r="Q41" s="109"/>
      <c r="R41" s="91"/>
      <c r="S41" s="167"/>
    </row>
    <row r="42" ht="14.25" customHeight="1">
      <c r="A42" s="112"/>
      <c r="B42" s="112"/>
      <c r="C42" s="132"/>
      <c r="D42" s="109"/>
      <c r="E42" s="109"/>
      <c r="F42" s="109"/>
      <c r="G42" s="109"/>
      <c r="H42" s="91"/>
      <c r="I42" s="114"/>
      <c r="K42" s="115"/>
      <c r="L42" s="115"/>
      <c r="M42" s="115"/>
      <c r="N42" s="115"/>
      <c r="O42" s="115"/>
      <c r="P42" s="115"/>
      <c r="Q42" s="115"/>
      <c r="R42" s="115"/>
      <c r="S42" s="115"/>
    </row>
    <row r="43" ht="14.25" customHeight="1">
      <c r="A43" s="112"/>
      <c r="B43" s="121" t="s">
        <v>4</v>
      </c>
      <c r="C43" s="122"/>
      <c r="D43" s="122"/>
      <c r="E43" s="122"/>
      <c r="F43" s="122"/>
      <c r="G43" s="122"/>
      <c r="H43" s="123"/>
      <c r="I43" s="142"/>
    </row>
    <row r="44" ht="14.25" customHeight="1"/>
    <row r="45" ht="14.25" customHeight="1">
      <c r="A45" s="106" t="s">
        <v>70</v>
      </c>
      <c r="B45" s="107" t="s">
        <v>87</v>
      </c>
      <c r="C45" s="132"/>
      <c r="D45" s="109"/>
      <c r="E45" s="109"/>
      <c r="F45" s="109"/>
      <c r="G45" s="109"/>
      <c r="H45" s="109"/>
      <c r="I45" s="91"/>
    </row>
    <row r="46" ht="14.25" customHeight="1">
      <c r="A46" s="112"/>
      <c r="B46" s="112"/>
      <c r="C46" s="132"/>
      <c r="D46" s="109"/>
      <c r="E46" s="109"/>
      <c r="F46" s="109"/>
      <c r="G46" s="109"/>
      <c r="H46" s="91"/>
      <c r="I46" s="114"/>
    </row>
    <row r="47" ht="14.25" customHeight="1">
      <c r="A47" s="112"/>
      <c r="B47" s="112"/>
      <c r="C47" s="132"/>
      <c r="D47" s="109"/>
      <c r="E47" s="109"/>
      <c r="F47" s="109"/>
      <c r="G47" s="109"/>
      <c r="H47" s="91"/>
      <c r="I47" s="114"/>
    </row>
    <row r="48" ht="14.25" customHeight="1">
      <c r="A48" s="112"/>
      <c r="B48" s="121" t="s">
        <v>4</v>
      </c>
      <c r="C48" s="122"/>
      <c r="D48" s="122"/>
      <c r="E48" s="122"/>
      <c r="F48" s="122"/>
      <c r="G48" s="122"/>
      <c r="H48" s="123"/>
      <c r="I48" s="142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9">
    <mergeCell ref="P40:R40"/>
    <mergeCell ref="P41:R41"/>
    <mergeCell ref="C34:I34"/>
    <mergeCell ref="C35:H35"/>
    <mergeCell ref="C36:H36"/>
    <mergeCell ref="B37:H37"/>
    <mergeCell ref="K37:S37"/>
    <mergeCell ref="L38:L39"/>
    <mergeCell ref="S38:S39"/>
    <mergeCell ref="C47:H47"/>
    <mergeCell ref="B48:H48"/>
    <mergeCell ref="K38:K39"/>
    <mergeCell ref="C40:I40"/>
    <mergeCell ref="C41:H41"/>
    <mergeCell ref="C42:H42"/>
    <mergeCell ref="B43:H43"/>
    <mergeCell ref="C45:I45"/>
    <mergeCell ref="C46:H46"/>
    <mergeCell ref="J8:K8"/>
    <mergeCell ref="L8:M8"/>
    <mergeCell ref="K21:L22"/>
    <mergeCell ref="N21:O22"/>
    <mergeCell ref="N8:O8"/>
    <mergeCell ref="P8:Q8"/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A20:H20"/>
    <mergeCell ref="C22:I22"/>
    <mergeCell ref="C23:H23"/>
    <mergeCell ref="C24:H24"/>
    <mergeCell ref="B25:H25"/>
    <mergeCell ref="C27:I27"/>
    <mergeCell ref="A28:A29"/>
    <mergeCell ref="B28:B29"/>
    <mergeCell ref="C28:H29"/>
    <mergeCell ref="I28:I29"/>
    <mergeCell ref="C30:H30"/>
    <mergeCell ref="B32:H32"/>
    <mergeCell ref="M38:M39"/>
    <mergeCell ref="N38:N39"/>
    <mergeCell ref="O38:O39"/>
    <mergeCell ref="P38:R39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3.25"/>
    <col customWidth="1" min="3" max="3" width="11.38"/>
    <col customWidth="1" min="4" max="4" width="10.13"/>
    <col customWidth="1" min="5" max="5" width="9.0"/>
    <col customWidth="1" min="6" max="6" width="10.88"/>
    <col customWidth="1" min="7" max="7" width="9.0"/>
    <col customWidth="1" min="8" max="17" width="10.88"/>
    <col customWidth="1" min="18" max="18" width="9.0"/>
    <col customWidth="1" min="19" max="26" width="8.0"/>
  </cols>
  <sheetData>
    <row r="1" ht="14.25" customHeight="1"/>
    <row r="2" ht="24.0" customHeight="1">
      <c r="A2" s="11" t="s">
        <v>65</v>
      </c>
      <c r="B2" s="81" t="s">
        <v>188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ht="25.5" customHeight="1">
      <c r="A3" s="11" t="s">
        <v>67</v>
      </c>
      <c r="B3" s="84" t="s">
        <v>189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</row>
    <row r="4" ht="14.25" customHeight="1">
      <c r="A4" s="11" t="s">
        <v>68</v>
      </c>
      <c r="B4" s="84" t="s">
        <v>69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ht="14.25" customHeight="1"/>
    <row r="6" ht="14.25" customHeight="1"/>
    <row r="7" ht="14.25" customHeight="1">
      <c r="A7" s="85" t="s">
        <v>70</v>
      </c>
      <c r="B7" s="86" t="s">
        <v>71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</row>
    <row r="8" ht="25.5" customHeight="1">
      <c r="A8" s="89"/>
      <c r="B8" s="90" t="s">
        <v>72</v>
      </c>
      <c r="C8" s="91"/>
      <c r="D8" s="90" t="s">
        <v>73</v>
      </c>
      <c r="E8" s="91"/>
      <c r="F8" s="90" t="s">
        <v>74</v>
      </c>
      <c r="G8" s="91"/>
      <c r="H8" s="90" t="s">
        <v>75</v>
      </c>
      <c r="I8" s="91"/>
      <c r="J8" s="90" t="s">
        <v>76</v>
      </c>
      <c r="K8" s="91"/>
      <c r="L8" s="90" t="s">
        <v>77</v>
      </c>
      <c r="M8" s="91"/>
      <c r="N8" s="90" t="s">
        <v>78</v>
      </c>
      <c r="O8" s="91"/>
      <c r="P8" s="90" t="s">
        <v>79</v>
      </c>
      <c r="Q8" s="91"/>
    </row>
    <row r="9" ht="14.25" customHeight="1">
      <c r="A9" s="92"/>
      <c r="B9" s="93" t="s">
        <v>80</v>
      </c>
      <c r="C9" s="93" t="s">
        <v>81</v>
      </c>
      <c r="D9" s="93" t="s">
        <v>80</v>
      </c>
      <c r="E9" s="93" t="s">
        <v>81</v>
      </c>
      <c r="F9" s="93" t="s">
        <v>80</v>
      </c>
      <c r="G9" s="93" t="s">
        <v>81</v>
      </c>
      <c r="H9" s="93" t="s">
        <v>80</v>
      </c>
      <c r="I9" s="93" t="s">
        <v>81</v>
      </c>
      <c r="J9" s="93" t="s">
        <v>80</v>
      </c>
      <c r="K9" s="93" t="s">
        <v>81</v>
      </c>
      <c r="L9" s="93" t="s">
        <v>80</v>
      </c>
      <c r="M9" s="93" t="s">
        <v>81</v>
      </c>
      <c r="N9" s="93" t="s">
        <v>80</v>
      </c>
      <c r="O9" s="93" t="s">
        <v>81</v>
      </c>
      <c r="P9" s="93" t="s">
        <v>80</v>
      </c>
      <c r="Q9" s="93" t="s">
        <v>81</v>
      </c>
    </row>
    <row r="10" ht="15.0" customHeight="1">
      <c r="A10" s="94"/>
      <c r="B10" s="26">
        <v>3200.0</v>
      </c>
      <c r="C10" s="27">
        <f>L32</f>
        <v>3200</v>
      </c>
      <c r="D10" s="26">
        <v>3800.0</v>
      </c>
      <c r="E10" s="207">
        <v>895.5</v>
      </c>
      <c r="F10" s="26"/>
      <c r="G10" s="31"/>
      <c r="H10" s="26"/>
      <c r="I10" s="31"/>
      <c r="J10" s="26"/>
      <c r="K10" s="31"/>
      <c r="L10" s="26"/>
      <c r="M10" s="31"/>
      <c r="N10" s="26"/>
      <c r="O10" s="31"/>
      <c r="P10" s="26"/>
      <c r="Q10" s="95"/>
    </row>
    <row r="11" ht="15.0" customHeight="1">
      <c r="A11" s="94"/>
      <c r="B11" s="26"/>
      <c r="C11" s="95"/>
      <c r="D11" s="26"/>
      <c r="E11" s="95"/>
      <c r="F11" s="26"/>
      <c r="G11" s="95"/>
      <c r="H11" s="26"/>
      <c r="I11" s="95"/>
      <c r="J11" s="26"/>
      <c r="K11" s="95"/>
      <c r="L11" s="26"/>
      <c r="M11" s="95"/>
      <c r="N11" s="26"/>
      <c r="O11" s="95"/>
      <c r="P11" s="26"/>
      <c r="Q11" s="95"/>
    </row>
    <row r="12" ht="14.25" customHeight="1">
      <c r="A12" s="97"/>
      <c r="B12" s="26"/>
      <c r="C12" s="95"/>
      <c r="D12" s="26"/>
      <c r="E12" s="95"/>
      <c r="F12" s="26"/>
      <c r="G12" s="95"/>
      <c r="H12" s="26"/>
      <c r="I12" s="95"/>
      <c r="J12" s="26"/>
      <c r="K12" s="95"/>
      <c r="L12" s="26"/>
      <c r="M12" s="95"/>
      <c r="N12" s="26"/>
      <c r="O12" s="95"/>
      <c r="P12" s="26"/>
      <c r="Q12" s="95"/>
    </row>
    <row r="13" ht="14.25" customHeight="1">
      <c r="A13" s="97"/>
      <c r="B13" s="26"/>
      <c r="C13" s="95"/>
      <c r="D13" s="26"/>
      <c r="E13" s="95"/>
      <c r="F13" s="26"/>
      <c r="G13" s="95"/>
      <c r="H13" s="26"/>
      <c r="I13" s="95"/>
      <c r="J13" s="26"/>
      <c r="K13" s="95"/>
      <c r="L13" s="26"/>
      <c r="M13" s="95"/>
      <c r="N13" s="26"/>
      <c r="O13" s="95"/>
      <c r="P13" s="26"/>
      <c r="Q13" s="95"/>
    </row>
    <row r="14" ht="14.25" customHeight="1">
      <c r="A14" s="97"/>
      <c r="B14" s="26"/>
      <c r="C14" s="95"/>
      <c r="D14" s="26"/>
      <c r="E14" s="95"/>
      <c r="F14" s="26"/>
      <c r="G14" s="95"/>
      <c r="H14" s="26"/>
      <c r="I14" s="95"/>
      <c r="J14" s="26"/>
      <c r="K14" s="95"/>
      <c r="L14" s="26"/>
      <c r="M14" s="95"/>
      <c r="N14" s="26"/>
      <c r="O14" s="95"/>
      <c r="P14" s="26"/>
      <c r="Q14" s="95"/>
    </row>
    <row r="15" ht="14.25" customHeight="1">
      <c r="A15" s="97"/>
      <c r="B15" s="26"/>
      <c r="C15" s="97"/>
      <c r="D15" s="26"/>
      <c r="E15" s="97"/>
      <c r="F15" s="26"/>
      <c r="G15" s="97"/>
      <c r="H15" s="26"/>
      <c r="I15" s="97"/>
      <c r="J15" s="26"/>
      <c r="K15" s="97"/>
      <c r="L15" s="26"/>
      <c r="M15" s="97"/>
      <c r="N15" s="26"/>
      <c r="O15" s="97"/>
      <c r="P15" s="26"/>
      <c r="Q15" s="97"/>
    </row>
    <row r="16" ht="14.25" customHeight="1">
      <c r="A16" s="97"/>
      <c r="B16" s="26"/>
      <c r="C16" s="97"/>
      <c r="D16" s="26"/>
      <c r="E16" s="97"/>
      <c r="F16" s="26"/>
      <c r="G16" s="97"/>
      <c r="H16" s="26"/>
      <c r="I16" s="97"/>
      <c r="J16" s="26"/>
      <c r="K16" s="97"/>
      <c r="L16" s="26"/>
      <c r="M16" s="97"/>
      <c r="N16" s="26"/>
      <c r="O16" s="97"/>
      <c r="P16" s="26"/>
      <c r="Q16" s="97"/>
    </row>
    <row r="17" ht="14.25" customHeight="1">
      <c r="A17" s="11" t="s">
        <v>82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ht="14.25" customHeight="1"/>
    <row r="19" ht="14.25" customHeight="1"/>
    <row r="20" ht="15.0" customHeight="1">
      <c r="A20" s="99" t="s">
        <v>83</v>
      </c>
      <c r="B20" s="82"/>
      <c r="C20" s="82"/>
      <c r="D20" s="82"/>
      <c r="E20" s="82"/>
      <c r="F20" s="82"/>
      <c r="G20" s="82"/>
      <c r="H20" s="100"/>
    </row>
    <row r="21" ht="15.0" customHeight="1">
      <c r="A21" s="101"/>
      <c r="B21" s="102"/>
      <c r="C21" s="103"/>
      <c r="K21" s="104" t="s">
        <v>190</v>
      </c>
      <c r="L21" s="105"/>
    </row>
    <row r="22" ht="15.0" customHeight="1">
      <c r="A22" s="106" t="s">
        <v>70</v>
      </c>
      <c r="B22" s="107" t="s">
        <v>87</v>
      </c>
      <c r="C22" s="108" t="s">
        <v>5</v>
      </c>
      <c r="D22" s="109"/>
      <c r="E22" s="109"/>
      <c r="F22" s="109"/>
      <c r="G22" s="109"/>
      <c r="H22" s="109"/>
      <c r="I22" s="91"/>
      <c r="K22" s="110"/>
      <c r="L22" s="111"/>
    </row>
    <row r="23" ht="25.5" customHeight="1">
      <c r="A23" s="112"/>
      <c r="B23" s="112" t="s">
        <v>88</v>
      </c>
      <c r="C23" s="113" t="s">
        <v>133</v>
      </c>
      <c r="D23" s="109"/>
      <c r="E23" s="109"/>
      <c r="F23" s="109"/>
      <c r="G23" s="109"/>
      <c r="H23" s="91"/>
      <c r="I23" s="114">
        <v>3200.0</v>
      </c>
      <c r="K23" s="115" t="s">
        <v>90</v>
      </c>
      <c r="L23" s="115" t="s">
        <v>4</v>
      </c>
    </row>
    <row r="24" ht="14.25" customHeight="1">
      <c r="A24" s="112"/>
      <c r="B24" s="112" t="s">
        <v>88</v>
      </c>
      <c r="C24" s="132"/>
      <c r="D24" s="109"/>
      <c r="E24" s="109"/>
      <c r="F24" s="109"/>
      <c r="G24" s="109"/>
      <c r="H24" s="91"/>
      <c r="I24" s="114"/>
      <c r="K24" s="117">
        <v>44348.0</v>
      </c>
      <c r="L24" s="118">
        <v>400.0</v>
      </c>
    </row>
    <row r="25" ht="14.25" customHeight="1">
      <c r="A25" s="112"/>
      <c r="B25" s="121" t="s">
        <v>4</v>
      </c>
      <c r="C25" s="122"/>
      <c r="D25" s="122"/>
      <c r="E25" s="122"/>
      <c r="F25" s="122"/>
      <c r="G25" s="122"/>
      <c r="H25" s="123"/>
      <c r="I25" s="142"/>
      <c r="K25" s="117">
        <v>44378.0</v>
      </c>
      <c r="L25" s="118">
        <v>400.0</v>
      </c>
    </row>
    <row r="26" ht="14.25" customHeight="1">
      <c r="A26" s="125"/>
      <c r="B26" s="125"/>
      <c r="C26" s="126"/>
      <c r="D26" s="126"/>
      <c r="E26" s="126"/>
      <c r="F26" s="126"/>
      <c r="G26" s="126"/>
      <c r="H26" s="126"/>
      <c r="I26" s="127"/>
      <c r="K26" s="117">
        <v>44409.0</v>
      </c>
      <c r="L26" s="118">
        <v>400.0</v>
      </c>
    </row>
    <row r="27" ht="14.25" customHeight="1">
      <c r="A27" s="106" t="s">
        <v>70</v>
      </c>
      <c r="B27" s="128" t="s">
        <v>87</v>
      </c>
      <c r="C27" s="129" t="s">
        <v>94</v>
      </c>
      <c r="D27" s="87"/>
      <c r="E27" s="87"/>
      <c r="F27" s="87"/>
      <c r="G27" s="87"/>
      <c r="H27" s="87"/>
      <c r="I27" s="88"/>
      <c r="K27" s="117">
        <v>44440.0</v>
      </c>
      <c r="L27" s="118">
        <v>400.0</v>
      </c>
    </row>
    <row r="28" ht="14.25" customHeight="1">
      <c r="A28" s="168">
        <v>44384.0</v>
      </c>
      <c r="B28" s="131" t="s">
        <v>95</v>
      </c>
      <c r="C28" s="116" t="s">
        <v>191</v>
      </c>
      <c r="D28" s="109"/>
      <c r="E28" s="109"/>
      <c r="F28" s="109"/>
      <c r="G28" s="109"/>
      <c r="H28" s="91"/>
      <c r="I28" s="120">
        <v>895.5</v>
      </c>
      <c r="K28" s="117">
        <v>44470.0</v>
      </c>
      <c r="L28" s="118">
        <v>400.0</v>
      </c>
    </row>
    <row r="29" ht="14.25" customHeight="1">
      <c r="A29" s="130"/>
      <c r="B29" s="131" t="s">
        <v>95</v>
      </c>
      <c r="C29" s="132"/>
      <c r="D29" s="109"/>
      <c r="E29" s="109"/>
      <c r="F29" s="109"/>
      <c r="G29" s="109"/>
      <c r="H29" s="91"/>
      <c r="I29" s="114"/>
      <c r="K29" s="117">
        <v>44501.0</v>
      </c>
      <c r="L29" s="118">
        <v>400.0</v>
      </c>
    </row>
    <row r="30" ht="14.25" customHeight="1">
      <c r="A30" s="130"/>
      <c r="B30" s="131" t="s">
        <v>95</v>
      </c>
      <c r="C30" s="132"/>
      <c r="D30" s="109"/>
      <c r="E30" s="109"/>
      <c r="F30" s="109"/>
      <c r="G30" s="109"/>
      <c r="H30" s="91"/>
      <c r="I30" s="134"/>
      <c r="K30" s="117">
        <v>44531.0</v>
      </c>
      <c r="L30" s="118">
        <v>400.0</v>
      </c>
    </row>
    <row r="31" ht="14.25" customHeight="1">
      <c r="A31" s="136"/>
      <c r="B31" s="131" t="s">
        <v>95</v>
      </c>
      <c r="C31" s="137"/>
      <c r="D31" s="137"/>
      <c r="E31" s="137"/>
      <c r="F31" s="137"/>
      <c r="G31" s="137"/>
      <c r="H31" s="138"/>
      <c r="I31" s="139"/>
      <c r="K31" s="117">
        <v>44562.0</v>
      </c>
      <c r="L31" s="118">
        <v>400.0</v>
      </c>
    </row>
    <row r="32" ht="14.25" customHeight="1">
      <c r="A32" s="140"/>
      <c r="B32" s="141" t="s">
        <v>4</v>
      </c>
      <c r="C32" s="82"/>
      <c r="D32" s="82"/>
      <c r="E32" s="82"/>
      <c r="F32" s="82"/>
      <c r="G32" s="82"/>
      <c r="H32" s="100"/>
      <c r="I32" s="135">
        <f>SUM(I28:I30)</f>
        <v>895.5</v>
      </c>
      <c r="K32" s="135" t="s">
        <v>4</v>
      </c>
      <c r="L32" s="135">
        <f>SUM(L24:L31)</f>
        <v>3200</v>
      </c>
    </row>
    <row r="33" ht="14.25" customHeight="1"/>
    <row r="34" ht="14.25" customHeight="1">
      <c r="A34" s="106" t="s">
        <v>70</v>
      </c>
      <c r="B34" s="107" t="s">
        <v>87</v>
      </c>
      <c r="C34" s="132"/>
      <c r="D34" s="109"/>
      <c r="E34" s="109"/>
      <c r="F34" s="109"/>
      <c r="G34" s="109"/>
      <c r="H34" s="109"/>
      <c r="I34" s="91"/>
    </row>
    <row r="35" ht="14.25" customHeight="1">
      <c r="A35" s="112"/>
      <c r="B35" s="112"/>
      <c r="C35" s="132"/>
      <c r="D35" s="109"/>
      <c r="E35" s="109"/>
      <c r="F35" s="109"/>
      <c r="G35" s="109"/>
      <c r="H35" s="91"/>
      <c r="I35" s="114"/>
    </row>
    <row r="36" ht="14.25" customHeight="1">
      <c r="A36" s="112"/>
      <c r="B36" s="112"/>
      <c r="C36" s="132"/>
      <c r="D36" s="109"/>
      <c r="E36" s="109"/>
      <c r="F36" s="109"/>
      <c r="G36" s="109"/>
      <c r="H36" s="91"/>
      <c r="I36" s="114"/>
    </row>
    <row r="37" ht="14.25" customHeight="1">
      <c r="A37" s="112"/>
      <c r="B37" s="121" t="s">
        <v>4</v>
      </c>
      <c r="C37" s="122"/>
      <c r="D37" s="122"/>
      <c r="E37" s="122"/>
      <c r="F37" s="122"/>
      <c r="G37" s="122"/>
      <c r="H37" s="123"/>
      <c r="I37" s="142"/>
      <c r="K37" s="143" t="s">
        <v>96</v>
      </c>
      <c r="L37" s="87"/>
      <c r="M37" s="87"/>
      <c r="N37" s="87"/>
      <c r="O37" s="87"/>
      <c r="P37" s="87"/>
      <c r="Q37" s="87"/>
      <c r="R37" s="87"/>
      <c r="S37" s="88"/>
    </row>
    <row r="38" ht="14.25" customHeight="1">
      <c r="A38" s="125"/>
      <c r="B38" s="144"/>
      <c r="C38" s="144"/>
      <c r="D38" s="144"/>
      <c r="E38" s="144"/>
      <c r="F38" s="144"/>
      <c r="G38" s="144"/>
      <c r="H38" s="144"/>
      <c r="I38" s="144"/>
      <c r="K38" s="145" t="s">
        <v>97</v>
      </c>
      <c r="L38" s="146" t="s">
        <v>98</v>
      </c>
      <c r="M38" s="147" t="s">
        <v>99</v>
      </c>
      <c r="N38" s="146" t="s">
        <v>70</v>
      </c>
      <c r="O38" s="148" t="s">
        <v>100</v>
      </c>
      <c r="P38" s="149" t="s">
        <v>101</v>
      </c>
      <c r="Q38" s="150"/>
      <c r="R38" s="151"/>
      <c r="S38" s="152" t="s">
        <v>102</v>
      </c>
    </row>
    <row r="39" ht="14.25" customHeight="1">
      <c r="K39" s="153"/>
      <c r="L39" s="153"/>
      <c r="M39" s="153"/>
      <c r="N39" s="153"/>
      <c r="O39" s="153"/>
      <c r="P39" s="154"/>
      <c r="Q39" s="155"/>
      <c r="R39" s="156"/>
      <c r="S39" s="153"/>
    </row>
    <row r="40" ht="14.25" customHeight="1">
      <c r="A40" s="106" t="s">
        <v>70</v>
      </c>
      <c r="B40" s="107" t="s">
        <v>87</v>
      </c>
      <c r="C40" s="132"/>
      <c r="D40" s="109"/>
      <c r="E40" s="109"/>
      <c r="F40" s="109"/>
      <c r="G40" s="109"/>
      <c r="H40" s="109"/>
      <c r="I40" s="91"/>
      <c r="K40" s="157"/>
      <c r="L40" s="158"/>
      <c r="M40" s="158"/>
      <c r="N40" s="159"/>
      <c r="O40" s="160"/>
      <c r="P40" s="161"/>
      <c r="Q40" s="109"/>
      <c r="R40" s="91"/>
      <c r="S40" s="162"/>
    </row>
    <row r="41" ht="14.25" customHeight="1">
      <c r="A41" s="112"/>
      <c r="B41" s="112"/>
      <c r="C41" s="132"/>
      <c r="D41" s="109"/>
      <c r="E41" s="109"/>
      <c r="F41" s="109"/>
      <c r="G41" s="109"/>
      <c r="H41" s="91"/>
      <c r="I41" s="114"/>
      <c r="K41" s="163"/>
      <c r="L41" s="164"/>
      <c r="M41" s="164"/>
      <c r="N41" s="165"/>
      <c r="O41" s="166"/>
      <c r="P41" s="161"/>
      <c r="Q41" s="109"/>
      <c r="R41" s="91"/>
      <c r="S41" s="167"/>
    </row>
    <row r="42" ht="14.25" customHeight="1">
      <c r="A42" s="112"/>
      <c r="B42" s="112"/>
      <c r="C42" s="132"/>
      <c r="D42" s="109"/>
      <c r="E42" s="109"/>
      <c r="F42" s="109"/>
      <c r="G42" s="109"/>
      <c r="H42" s="91"/>
      <c r="I42" s="114"/>
      <c r="K42" s="115"/>
      <c r="L42" s="115"/>
      <c r="M42" s="115"/>
      <c r="N42" s="115"/>
      <c r="O42" s="115"/>
      <c r="P42" s="115"/>
      <c r="Q42" s="115"/>
      <c r="R42" s="115"/>
      <c r="S42" s="115"/>
    </row>
    <row r="43" ht="14.25" customHeight="1">
      <c r="A43" s="112"/>
      <c r="B43" s="121" t="s">
        <v>4</v>
      </c>
      <c r="C43" s="122"/>
      <c r="D43" s="122"/>
      <c r="E43" s="122"/>
      <c r="F43" s="122"/>
      <c r="G43" s="122"/>
      <c r="H43" s="123"/>
      <c r="I43" s="142"/>
    </row>
    <row r="44" ht="14.25" customHeight="1"/>
    <row r="45" ht="14.25" customHeight="1">
      <c r="A45" s="106" t="s">
        <v>70</v>
      </c>
      <c r="B45" s="107" t="s">
        <v>87</v>
      </c>
      <c r="C45" s="132"/>
      <c r="D45" s="109"/>
      <c r="E45" s="109"/>
      <c r="F45" s="109"/>
      <c r="G45" s="109"/>
      <c r="H45" s="109"/>
      <c r="I45" s="91"/>
    </row>
    <row r="46" ht="14.25" customHeight="1">
      <c r="A46" s="112"/>
      <c r="B46" s="112"/>
      <c r="C46" s="132"/>
      <c r="D46" s="109"/>
      <c r="E46" s="109"/>
      <c r="F46" s="109"/>
      <c r="G46" s="109"/>
      <c r="H46" s="91"/>
      <c r="I46" s="114"/>
    </row>
    <row r="47" ht="14.25" customHeight="1">
      <c r="A47" s="112"/>
      <c r="B47" s="112"/>
      <c r="C47" s="132"/>
      <c r="D47" s="109"/>
      <c r="E47" s="109"/>
      <c r="F47" s="109"/>
      <c r="G47" s="109"/>
      <c r="H47" s="91"/>
      <c r="I47" s="114"/>
    </row>
    <row r="48" ht="14.25" customHeight="1">
      <c r="A48" s="112"/>
      <c r="B48" s="121" t="s">
        <v>4</v>
      </c>
      <c r="C48" s="122"/>
      <c r="D48" s="122"/>
      <c r="E48" s="122"/>
      <c r="F48" s="122"/>
      <c r="G48" s="122"/>
      <c r="H48" s="123"/>
      <c r="I48" s="142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6">
    <mergeCell ref="C47:H47"/>
    <mergeCell ref="B48:H48"/>
    <mergeCell ref="K38:K39"/>
    <mergeCell ref="C40:I40"/>
    <mergeCell ref="C41:H41"/>
    <mergeCell ref="C42:H42"/>
    <mergeCell ref="B43:H43"/>
    <mergeCell ref="C45:I45"/>
    <mergeCell ref="C46:H46"/>
    <mergeCell ref="J8:K8"/>
    <mergeCell ref="L8:M8"/>
    <mergeCell ref="K21:L22"/>
    <mergeCell ref="N8:O8"/>
    <mergeCell ref="P8:Q8"/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A20:H20"/>
    <mergeCell ref="C22:I22"/>
    <mergeCell ref="C23:H23"/>
    <mergeCell ref="C24:H24"/>
    <mergeCell ref="B25:H25"/>
    <mergeCell ref="C27:I27"/>
    <mergeCell ref="C28:H28"/>
    <mergeCell ref="C29:H29"/>
    <mergeCell ref="C30:H30"/>
    <mergeCell ref="B32:H32"/>
    <mergeCell ref="C34:I34"/>
    <mergeCell ref="C35:H35"/>
    <mergeCell ref="O38:O39"/>
    <mergeCell ref="P38:R39"/>
    <mergeCell ref="P40:R40"/>
    <mergeCell ref="P41:R41"/>
    <mergeCell ref="C36:H36"/>
    <mergeCell ref="B37:H37"/>
    <mergeCell ref="K37:S37"/>
    <mergeCell ref="L38:L39"/>
    <mergeCell ref="M38:M39"/>
    <mergeCell ref="N38:N39"/>
    <mergeCell ref="S38:S39"/>
  </mergeCells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3.25"/>
    <col customWidth="1" min="3" max="3" width="11.38"/>
    <col customWidth="1" min="4" max="4" width="10.13"/>
    <col customWidth="1" min="5" max="5" width="9.0"/>
    <col customWidth="1" min="6" max="6" width="10.88"/>
    <col customWidth="1" min="7" max="7" width="9.0"/>
    <col customWidth="1" min="8" max="17" width="10.88"/>
    <col customWidth="1" min="18" max="18" width="9.0"/>
    <col customWidth="1" min="19" max="26" width="8.0"/>
  </cols>
  <sheetData>
    <row r="1" ht="14.25" customHeight="1"/>
    <row r="2" ht="24.0" customHeight="1">
      <c r="A2" s="11" t="s">
        <v>65</v>
      </c>
      <c r="B2" s="81" t="s">
        <v>192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ht="25.5" customHeight="1">
      <c r="A3" s="11" t="s">
        <v>67</v>
      </c>
      <c r="B3" s="84" t="s">
        <v>193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</row>
    <row r="4" ht="14.25" customHeight="1">
      <c r="A4" s="11" t="s">
        <v>68</v>
      </c>
      <c r="B4" s="84" t="s">
        <v>69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ht="14.25" customHeight="1"/>
    <row r="6" ht="14.25" customHeight="1"/>
    <row r="7" ht="14.25" customHeight="1">
      <c r="A7" s="85" t="s">
        <v>70</v>
      </c>
      <c r="B7" s="86" t="s">
        <v>71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</row>
    <row r="8" ht="25.5" customHeight="1">
      <c r="A8" s="89"/>
      <c r="B8" s="90" t="s">
        <v>72</v>
      </c>
      <c r="C8" s="91"/>
      <c r="D8" s="90" t="s">
        <v>73</v>
      </c>
      <c r="E8" s="91"/>
      <c r="F8" s="90" t="s">
        <v>74</v>
      </c>
      <c r="G8" s="91"/>
      <c r="H8" s="90" t="s">
        <v>75</v>
      </c>
      <c r="I8" s="91"/>
      <c r="J8" s="90" t="s">
        <v>76</v>
      </c>
      <c r="K8" s="91"/>
      <c r="L8" s="90" t="s">
        <v>77</v>
      </c>
      <c r="M8" s="91"/>
      <c r="N8" s="90" t="s">
        <v>78</v>
      </c>
      <c r="O8" s="91"/>
      <c r="P8" s="90" t="s">
        <v>79</v>
      </c>
      <c r="Q8" s="91"/>
    </row>
    <row r="9" ht="14.25" customHeight="1">
      <c r="A9" s="92"/>
      <c r="B9" s="93" t="s">
        <v>80</v>
      </c>
      <c r="C9" s="93" t="s">
        <v>81</v>
      </c>
      <c r="D9" s="93" t="s">
        <v>80</v>
      </c>
      <c r="E9" s="93" t="s">
        <v>81</v>
      </c>
      <c r="F9" s="93" t="s">
        <v>80</v>
      </c>
      <c r="G9" s="93" t="s">
        <v>81</v>
      </c>
      <c r="H9" s="93" t="s">
        <v>80</v>
      </c>
      <c r="I9" s="93" t="s">
        <v>81</v>
      </c>
      <c r="J9" s="93" t="s">
        <v>80</v>
      </c>
      <c r="K9" s="93" t="s">
        <v>81</v>
      </c>
      <c r="L9" s="93" t="s">
        <v>80</v>
      </c>
      <c r="M9" s="93" t="s">
        <v>81</v>
      </c>
      <c r="N9" s="93" t="s">
        <v>80</v>
      </c>
      <c r="O9" s="93" t="s">
        <v>81</v>
      </c>
      <c r="P9" s="93" t="s">
        <v>80</v>
      </c>
      <c r="Q9" s="93" t="s">
        <v>81</v>
      </c>
    </row>
    <row r="10" ht="15.0" customHeight="1">
      <c r="A10" s="94"/>
      <c r="B10" s="26">
        <v>6400.0</v>
      </c>
      <c r="C10" s="27">
        <f>L32+O32</f>
        <v>6400</v>
      </c>
      <c r="D10" s="26">
        <v>600.0</v>
      </c>
      <c r="E10" s="170">
        <f>I32</f>
        <v>559.74</v>
      </c>
      <c r="F10" s="26"/>
      <c r="G10" s="31"/>
      <c r="H10" s="26"/>
      <c r="I10" s="31"/>
      <c r="J10" s="26"/>
      <c r="K10" s="31"/>
      <c r="L10" s="26"/>
      <c r="M10" s="31"/>
      <c r="N10" s="26"/>
      <c r="O10" s="31"/>
      <c r="P10" s="26"/>
      <c r="Q10" s="95"/>
    </row>
    <row r="11" ht="15.0" customHeight="1">
      <c r="A11" s="94"/>
      <c r="B11" s="26"/>
      <c r="C11" s="95"/>
      <c r="D11" s="26"/>
      <c r="E11" s="95"/>
      <c r="F11" s="26"/>
      <c r="G11" s="95"/>
      <c r="H11" s="26"/>
      <c r="I11" s="95"/>
      <c r="J11" s="26"/>
      <c r="K11" s="95"/>
      <c r="L11" s="26"/>
      <c r="M11" s="95"/>
      <c r="N11" s="26"/>
      <c r="O11" s="95"/>
      <c r="P11" s="26"/>
      <c r="Q11" s="95"/>
    </row>
    <row r="12" ht="14.25" customHeight="1">
      <c r="A12" s="97"/>
      <c r="B12" s="26"/>
      <c r="C12" s="95"/>
      <c r="D12" s="26"/>
      <c r="E12" s="95"/>
      <c r="F12" s="26"/>
      <c r="G12" s="95"/>
      <c r="H12" s="26"/>
      <c r="I12" s="95"/>
      <c r="J12" s="26"/>
      <c r="K12" s="95"/>
      <c r="L12" s="26"/>
      <c r="M12" s="95"/>
      <c r="N12" s="26"/>
      <c r="O12" s="95"/>
      <c r="P12" s="26"/>
      <c r="Q12" s="95"/>
    </row>
    <row r="13" ht="14.25" customHeight="1">
      <c r="A13" s="97"/>
      <c r="B13" s="26"/>
      <c r="C13" s="95"/>
      <c r="D13" s="26"/>
      <c r="E13" s="95"/>
      <c r="F13" s="26"/>
      <c r="G13" s="95"/>
      <c r="H13" s="26"/>
      <c r="I13" s="95"/>
      <c r="J13" s="26"/>
      <c r="K13" s="95"/>
      <c r="L13" s="26"/>
      <c r="M13" s="95"/>
      <c r="N13" s="26"/>
      <c r="O13" s="95"/>
      <c r="P13" s="26"/>
      <c r="Q13" s="95"/>
    </row>
    <row r="14" ht="14.25" customHeight="1">
      <c r="A14" s="97"/>
      <c r="B14" s="26"/>
      <c r="C14" s="95"/>
      <c r="D14" s="26"/>
      <c r="E14" s="95"/>
      <c r="F14" s="26"/>
      <c r="G14" s="95"/>
      <c r="H14" s="26"/>
      <c r="I14" s="95"/>
      <c r="J14" s="26"/>
      <c r="K14" s="95"/>
      <c r="L14" s="26"/>
      <c r="M14" s="95"/>
      <c r="N14" s="26"/>
      <c r="O14" s="95"/>
      <c r="P14" s="26"/>
      <c r="Q14" s="95"/>
    </row>
    <row r="15" ht="14.25" customHeight="1">
      <c r="A15" s="97"/>
      <c r="B15" s="26"/>
      <c r="C15" s="97"/>
      <c r="D15" s="26"/>
      <c r="E15" s="97"/>
      <c r="F15" s="26"/>
      <c r="G15" s="97"/>
      <c r="H15" s="26"/>
      <c r="I15" s="97"/>
      <c r="J15" s="26"/>
      <c r="K15" s="97"/>
      <c r="L15" s="26"/>
      <c r="M15" s="97"/>
      <c r="N15" s="26"/>
      <c r="O15" s="97"/>
      <c r="P15" s="26"/>
      <c r="Q15" s="97"/>
    </row>
    <row r="16" ht="14.25" customHeight="1">
      <c r="A16" s="97"/>
      <c r="B16" s="26"/>
      <c r="C16" s="97"/>
      <c r="D16" s="26"/>
      <c r="E16" s="97"/>
      <c r="F16" s="26"/>
      <c r="G16" s="97"/>
      <c r="H16" s="26"/>
      <c r="I16" s="97"/>
      <c r="J16" s="26"/>
      <c r="K16" s="97"/>
      <c r="L16" s="26"/>
      <c r="M16" s="97"/>
      <c r="N16" s="26"/>
      <c r="O16" s="97"/>
      <c r="P16" s="26"/>
      <c r="Q16" s="97"/>
    </row>
    <row r="17" ht="14.25" customHeight="1">
      <c r="A17" s="11" t="s">
        <v>82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ht="14.25" customHeight="1"/>
    <row r="19" ht="14.25" customHeight="1"/>
    <row r="20" ht="15.0" customHeight="1">
      <c r="A20" s="99" t="s">
        <v>83</v>
      </c>
      <c r="B20" s="82"/>
      <c r="C20" s="82"/>
      <c r="D20" s="82"/>
      <c r="E20" s="82"/>
      <c r="F20" s="82"/>
      <c r="G20" s="82"/>
      <c r="H20" s="100"/>
    </row>
    <row r="21" ht="15.0" customHeight="1">
      <c r="A21" s="101"/>
      <c r="B21" s="102"/>
      <c r="C21" s="103"/>
      <c r="K21" s="104" t="s">
        <v>194</v>
      </c>
      <c r="L21" s="105"/>
      <c r="N21" s="104" t="s">
        <v>195</v>
      </c>
      <c r="O21" s="105"/>
    </row>
    <row r="22" ht="15.0" customHeight="1">
      <c r="A22" s="106" t="s">
        <v>70</v>
      </c>
      <c r="B22" s="107" t="s">
        <v>87</v>
      </c>
      <c r="C22" s="108" t="s">
        <v>5</v>
      </c>
      <c r="D22" s="109"/>
      <c r="E22" s="109"/>
      <c r="F22" s="109"/>
      <c r="G22" s="109"/>
      <c r="H22" s="109"/>
      <c r="I22" s="91"/>
      <c r="K22" s="110"/>
      <c r="L22" s="111"/>
      <c r="N22" s="110"/>
      <c r="O22" s="111"/>
    </row>
    <row r="23" ht="25.5" customHeight="1">
      <c r="A23" s="112"/>
      <c r="B23" s="112" t="s">
        <v>88</v>
      </c>
      <c r="C23" s="113" t="s">
        <v>89</v>
      </c>
      <c r="D23" s="109"/>
      <c r="E23" s="109"/>
      <c r="F23" s="109"/>
      <c r="G23" s="109"/>
      <c r="H23" s="91"/>
      <c r="I23" s="114">
        <v>6400.0</v>
      </c>
      <c r="K23" s="115" t="s">
        <v>90</v>
      </c>
      <c r="L23" s="115" t="s">
        <v>4</v>
      </c>
      <c r="N23" s="115" t="s">
        <v>90</v>
      </c>
      <c r="O23" s="115" t="s">
        <v>4</v>
      </c>
    </row>
    <row r="24" ht="14.25" customHeight="1">
      <c r="A24" s="112"/>
      <c r="B24" s="112" t="s">
        <v>88</v>
      </c>
      <c r="C24" s="132"/>
      <c r="D24" s="109"/>
      <c r="E24" s="109"/>
      <c r="F24" s="109"/>
      <c r="G24" s="109"/>
      <c r="H24" s="91"/>
      <c r="I24" s="114"/>
      <c r="K24" s="117">
        <v>44348.0</v>
      </c>
      <c r="L24" s="118">
        <v>400.0</v>
      </c>
      <c r="N24" s="117">
        <v>44348.0</v>
      </c>
      <c r="O24" s="118">
        <v>400.0</v>
      </c>
    </row>
    <row r="25" ht="14.25" customHeight="1">
      <c r="A25" s="112"/>
      <c r="B25" s="121" t="s">
        <v>4</v>
      </c>
      <c r="C25" s="122"/>
      <c r="D25" s="122"/>
      <c r="E25" s="122"/>
      <c r="F25" s="122"/>
      <c r="G25" s="122"/>
      <c r="H25" s="123"/>
      <c r="I25" s="142"/>
      <c r="K25" s="117">
        <v>44378.0</v>
      </c>
      <c r="L25" s="118">
        <v>400.0</v>
      </c>
      <c r="N25" s="117">
        <v>44378.0</v>
      </c>
      <c r="O25" s="118">
        <v>400.0</v>
      </c>
    </row>
    <row r="26" ht="14.25" customHeight="1">
      <c r="A26" s="125"/>
      <c r="B26" s="125"/>
      <c r="C26" s="126"/>
      <c r="D26" s="126"/>
      <c r="E26" s="126"/>
      <c r="F26" s="126"/>
      <c r="G26" s="126"/>
      <c r="H26" s="126"/>
      <c r="I26" s="127"/>
      <c r="K26" s="117">
        <v>44409.0</v>
      </c>
      <c r="L26" s="118">
        <v>400.0</v>
      </c>
      <c r="N26" s="117">
        <v>44409.0</v>
      </c>
      <c r="O26" s="118">
        <v>400.0</v>
      </c>
    </row>
    <row r="27" ht="14.25" customHeight="1">
      <c r="A27" s="106" t="s">
        <v>70</v>
      </c>
      <c r="B27" s="128" t="s">
        <v>87</v>
      </c>
      <c r="C27" s="129" t="s">
        <v>94</v>
      </c>
      <c r="D27" s="87"/>
      <c r="E27" s="87"/>
      <c r="F27" s="87"/>
      <c r="G27" s="87"/>
      <c r="H27" s="87"/>
      <c r="I27" s="88"/>
      <c r="K27" s="117">
        <v>44440.0</v>
      </c>
      <c r="L27" s="118">
        <v>400.0</v>
      </c>
      <c r="N27" s="117">
        <v>44440.0</v>
      </c>
      <c r="O27" s="118">
        <v>400.0</v>
      </c>
    </row>
    <row r="28" ht="14.25" customHeight="1">
      <c r="A28" s="208">
        <v>44440.0</v>
      </c>
      <c r="B28" s="131" t="s">
        <v>95</v>
      </c>
      <c r="C28" s="209" t="s">
        <v>196</v>
      </c>
      <c r="D28" s="109"/>
      <c r="E28" s="109"/>
      <c r="F28" s="109"/>
      <c r="G28" s="109"/>
      <c r="H28" s="91"/>
      <c r="I28" s="120">
        <v>559.74</v>
      </c>
      <c r="K28" s="117">
        <v>44470.0</v>
      </c>
      <c r="L28" s="118">
        <v>400.0</v>
      </c>
      <c r="N28" s="117">
        <v>44470.0</v>
      </c>
      <c r="O28" s="118">
        <v>400.0</v>
      </c>
    </row>
    <row r="29" ht="14.25" customHeight="1">
      <c r="A29" s="130"/>
      <c r="B29" s="131" t="s">
        <v>95</v>
      </c>
      <c r="C29" s="132"/>
      <c r="D29" s="109"/>
      <c r="E29" s="109"/>
      <c r="F29" s="109"/>
      <c r="G29" s="109"/>
      <c r="H29" s="91"/>
      <c r="I29" s="114"/>
      <c r="K29" s="117">
        <v>44501.0</v>
      </c>
      <c r="L29" s="118">
        <v>400.0</v>
      </c>
      <c r="N29" s="117">
        <v>44501.0</v>
      </c>
      <c r="O29" s="118">
        <v>400.0</v>
      </c>
    </row>
    <row r="30" ht="14.25" customHeight="1">
      <c r="A30" s="130"/>
      <c r="B30" s="131" t="s">
        <v>95</v>
      </c>
      <c r="C30" s="132"/>
      <c r="D30" s="109"/>
      <c r="E30" s="109"/>
      <c r="F30" s="109"/>
      <c r="G30" s="109"/>
      <c r="H30" s="91"/>
      <c r="I30" s="134"/>
      <c r="K30" s="117">
        <v>44531.0</v>
      </c>
      <c r="L30" s="118">
        <v>400.0</v>
      </c>
      <c r="N30" s="117">
        <v>44531.0</v>
      </c>
      <c r="O30" s="118">
        <v>400.0</v>
      </c>
    </row>
    <row r="31" ht="14.25" customHeight="1">
      <c r="A31" s="136"/>
      <c r="B31" s="131" t="s">
        <v>95</v>
      </c>
      <c r="C31" s="137"/>
      <c r="D31" s="137"/>
      <c r="E31" s="137"/>
      <c r="F31" s="137"/>
      <c r="G31" s="137"/>
      <c r="H31" s="138"/>
      <c r="I31" s="139"/>
      <c r="K31" s="117">
        <v>44562.0</v>
      </c>
      <c r="L31" s="118">
        <v>400.0</v>
      </c>
      <c r="N31" s="117">
        <v>44562.0</v>
      </c>
      <c r="O31" s="118">
        <v>400.0</v>
      </c>
    </row>
    <row r="32" ht="14.25" customHeight="1">
      <c r="A32" s="140"/>
      <c r="B32" s="141" t="s">
        <v>4</v>
      </c>
      <c r="C32" s="82"/>
      <c r="D32" s="82"/>
      <c r="E32" s="82"/>
      <c r="F32" s="82"/>
      <c r="G32" s="82"/>
      <c r="H32" s="100"/>
      <c r="I32" s="135">
        <f>SUM(I28:I30)</f>
        <v>559.74</v>
      </c>
      <c r="K32" s="135" t="s">
        <v>4</v>
      </c>
      <c r="L32" s="135">
        <f>SUM(L24:L31)</f>
        <v>3200</v>
      </c>
      <c r="M32" s="135"/>
      <c r="N32" s="135" t="s">
        <v>4</v>
      </c>
      <c r="O32" s="135">
        <f>SUM(O24:O31)</f>
        <v>3200</v>
      </c>
    </row>
    <row r="33" ht="14.25" customHeight="1"/>
    <row r="34" ht="14.25" customHeight="1">
      <c r="A34" s="106" t="s">
        <v>70</v>
      </c>
      <c r="B34" s="107" t="s">
        <v>87</v>
      </c>
      <c r="C34" s="132"/>
      <c r="D34" s="109"/>
      <c r="E34" s="109"/>
      <c r="F34" s="109"/>
      <c r="G34" s="109"/>
      <c r="H34" s="109"/>
      <c r="I34" s="91"/>
    </row>
    <row r="35" ht="14.25" customHeight="1">
      <c r="A35" s="112"/>
      <c r="B35" s="112"/>
      <c r="C35" s="132"/>
      <c r="D35" s="109"/>
      <c r="E35" s="109"/>
      <c r="F35" s="109"/>
      <c r="G35" s="109"/>
      <c r="H35" s="91"/>
      <c r="I35" s="114"/>
    </row>
    <row r="36" ht="14.25" customHeight="1">
      <c r="A36" s="112"/>
      <c r="B36" s="112"/>
      <c r="C36" s="132"/>
      <c r="D36" s="109"/>
      <c r="E36" s="109"/>
      <c r="F36" s="109"/>
      <c r="G36" s="109"/>
      <c r="H36" s="91"/>
      <c r="I36" s="114"/>
    </row>
    <row r="37" ht="14.25" customHeight="1">
      <c r="A37" s="112"/>
      <c r="B37" s="121" t="s">
        <v>4</v>
      </c>
      <c r="C37" s="122"/>
      <c r="D37" s="122"/>
      <c r="E37" s="122"/>
      <c r="F37" s="122"/>
      <c r="G37" s="122"/>
      <c r="H37" s="123"/>
      <c r="I37" s="142"/>
      <c r="K37" s="143" t="s">
        <v>96</v>
      </c>
      <c r="L37" s="87"/>
      <c r="M37" s="87"/>
      <c r="N37" s="87"/>
      <c r="O37" s="87"/>
      <c r="P37" s="87"/>
      <c r="Q37" s="87"/>
      <c r="R37" s="87"/>
      <c r="S37" s="88"/>
    </row>
    <row r="38" ht="14.25" customHeight="1">
      <c r="A38" s="125"/>
      <c r="B38" s="144"/>
      <c r="C38" s="144"/>
      <c r="D38" s="144"/>
      <c r="E38" s="144"/>
      <c r="F38" s="144"/>
      <c r="G38" s="144"/>
      <c r="H38" s="144"/>
      <c r="I38" s="144"/>
      <c r="K38" s="145" t="s">
        <v>97</v>
      </c>
      <c r="L38" s="146" t="s">
        <v>98</v>
      </c>
      <c r="M38" s="147" t="s">
        <v>99</v>
      </c>
      <c r="N38" s="146" t="s">
        <v>70</v>
      </c>
      <c r="O38" s="148" t="s">
        <v>100</v>
      </c>
      <c r="P38" s="149" t="s">
        <v>101</v>
      </c>
      <c r="Q38" s="150"/>
      <c r="R38" s="151"/>
      <c r="S38" s="152" t="s">
        <v>102</v>
      </c>
    </row>
    <row r="39" ht="14.25" customHeight="1">
      <c r="K39" s="153"/>
      <c r="L39" s="153"/>
      <c r="M39" s="153"/>
      <c r="N39" s="153"/>
      <c r="O39" s="153"/>
      <c r="P39" s="154"/>
      <c r="Q39" s="155"/>
      <c r="R39" s="156"/>
      <c r="S39" s="153"/>
    </row>
    <row r="40" ht="14.25" customHeight="1">
      <c r="A40" s="106" t="s">
        <v>70</v>
      </c>
      <c r="B40" s="107" t="s">
        <v>87</v>
      </c>
      <c r="C40" s="132"/>
      <c r="D40" s="109"/>
      <c r="E40" s="109"/>
      <c r="F40" s="109"/>
      <c r="G40" s="109"/>
      <c r="H40" s="109"/>
      <c r="I40" s="91"/>
      <c r="K40" s="157"/>
      <c r="L40" s="158"/>
      <c r="M40" s="158"/>
      <c r="N40" s="159"/>
      <c r="O40" s="160"/>
      <c r="P40" s="161"/>
      <c r="Q40" s="109"/>
      <c r="R40" s="91"/>
      <c r="S40" s="162"/>
    </row>
    <row r="41" ht="14.25" customHeight="1">
      <c r="A41" s="112"/>
      <c r="B41" s="112"/>
      <c r="C41" s="132"/>
      <c r="D41" s="109"/>
      <c r="E41" s="109"/>
      <c r="F41" s="109"/>
      <c r="G41" s="109"/>
      <c r="H41" s="91"/>
      <c r="I41" s="114"/>
      <c r="K41" s="163"/>
      <c r="L41" s="164"/>
      <c r="M41" s="164"/>
      <c r="N41" s="165"/>
      <c r="O41" s="166"/>
      <c r="P41" s="161"/>
      <c r="Q41" s="109"/>
      <c r="R41" s="91"/>
      <c r="S41" s="167"/>
    </row>
    <row r="42" ht="14.25" customHeight="1">
      <c r="A42" s="112"/>
      <c r="B42" s="112"/>
      <c r="C42" s="132"/>
      <c r="D42" s="109"/>
      <c r="E42" s="109"/>
      <c r="F42" s="109"/>
      <c r="G42" s="109"/>
      <c r="H42" s="91"/>
      <c r="I42" s="114"/>
      <c r="K42" s="115"/>
      <c r="L42" s="115"/>
      <c r="M42" s="115"/>
      <c r="N42" s="115"/>
      <c r="O42" s="115"/>
      <c r="P42" s="115"/>
      <c r="Q42" s="115"/>
      <c r="R42" s="115"/>
      <c r="S42" s="115"/>
    </row>
    <row r="43" ht="14.25" customHeight="1">
      <c r="A43" s="112"/>
      <c r="B43" s="121" t="s">
        <v>4</v>
      </c>
      <c r="C43" s="122"/>
      <c r="D43" s="122"/>
      <c r="E43" s="122"/>
      <c r="F43" s="122"/>
      <c r="G43" s="122"/>
      <c r="H43" s="123"/>
      <c r="I43" s="142"/>
    </row>
    <row r="44" ht="14.25" customHeight="1"/>
    <row r="45" ht="14.25" customHeight="1">
      <c r="A45" s="106" t="s">
        <v>70</v>
      </c>
      <c r="B45" s="107" t="s">
        <v>87</v>
      </c>
      <c r="C45" s="132"/>
      <c r="D45" s="109"/>
      <c r="E45" s="109"/>
      <c r="F45" s="109"/>
      <c r="G45" s="109"/>
      <c r="H45" s="109"/>
      <c r="I45" s="91"/>
    </row>
    <row r="46" ht="14.25" customHeight="1">
      <c r="A46" s="112"/>
      <c r="B46" s="112"/>
      <c r="C46" s="132"/>
      <c r="D46" s="109"/>
      <c r="E46" s="109"/>
      <c r="F46" s="109"/>
      <c r="G46" s="109"/>
      <c r="H46" s="91"/>
      <c r="I46" s="114"/>
    </row>
    <row r="47" ht="14.25" customHeight="1">
      <c r="A47" s="112"/>
      <c r="B47" s="112"/>
      <c r="C47" s="132"/>
      <c r="D47" s="109"/>
      <c r="E47" s="109"/>
      <c r="F47" s="109"/>
      <c r="G47" s="109"/>
      <c r="H47" s="91"/>
      <c r="I47" s="114"/>
    </row>
    <row r="48" ht="14.25" customHeight="1">
      <c r="A48" s="112"/>
      <c r="B48" s="121" t="s">
        <v>4</v>
      </c>
      <c r="C48" s="122"/>
      <c r="D48" s="122"/>
      <c r="E48" s="122"/>
      <c r="F48" s="122"/>
      <c r="G48" s="122"/>
      <c r="H48" s="123"/>
      <c r="I48" s="142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7">
    <mergeCell ref="C47:H47"/>
    <mergeCell ref="B48:H48"/>
    <mergeCell ref="K38:K39"/>
    <mergeCell ref="C40:I40"/>
    <mergeCell ref="C41:H41"/>
    <mergeCell ref="C42:H42"/>
    <mergeCell ref="B43:H43"/>
    <mergeCell ref="C45:I45"/>
    <mergeCell ref="C46:H46"/>
    <mergeCell ref="J8:K8"/>
    <mergeCell ref="L8:M8"/>
    <mergeCell ref="K21:L22"/>
    <mergeCell ref="N21:O22"/>
    <mergeCell ref="N8:O8"/>
    <mergeCell ref="P8:Q8"/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A20:H20"/>
    <mergeCell ref="C22:I22"/>
    <mergeCell ref="C23:H23"/>
    <mergeCell ref="C24:H24"/>
    <mergeCell ref="B25:H25"/>
    <mergeCell ref="C27:I27"/>
    <mergeCell ref="C28:H28"/>
    <mergeCell ref="C29:H29"/>
    <mergeCell ref="C30:H30"/>
    <mergeCell ref="B32:H32"/>
    <mergeCell ref="C34:I34"/>
    <mergeCell ref="C35:H35"/>
    <mergeCell ref="O38:O39"/>
    <mergeCell ref="P38:R39"/>
    <mergeCell ref="P40:R40"/>
    <mergeCell ref="P41:R41"/>
    <mergeCell ref="C36:H36"/>
    <mergeCell ref="B37:H37"/>
    <mergeCell ref="K37:S37"/>
    <mergeCell ref="L38:L39"/>
    <mergeCell ref="M38:M39"/>
    <mergeCell ref="N38:N39"/>
    <mergeCell ref="S38:S39"/>
  </mergeCell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3.25"/>
    <col customWidth="1" min="3" max="3" width="11.38"/>
    <col customWidth="1" min="4" max="4" width="10.13"/>
    <col customWidth="1" min="5" max="5" width="9.0"/>
    <col customWidth="1" min="6" max="6" width="10.88"/>
    <col customWidth="1" min="7" max="7" width="9.0"/>
    <col customWidth="1" min="8" max="17" width="10.88"/>
    <col customWidth="1" min="18" max="18" width="9.0"/>
    <col customWidth="1" min="19" max="26" width="8.0"/>
  </cols>
  <sheetData>
    <row r="1" ht="14.25" customHeight="1"/>
    <row r="2" ht="24.0" customHeight="1">
      <c r="A2" s="11" t="s">
        <v>65</v>
      </c>
      <c r="B2" s="81" t="s">
        <v>197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ht="25.5" customHeight="1">
      <c r="A3" s="11" t="s">
        <v>67</v>
      </c>
      <c r="B3" s="210" t="s">
        <v>198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</row>
    <row r="4" ht="14.25" customHeight="1">
      <c r="A4" s="11" t="s">
        <v>68</v>
      </c>
      <c r="B4" s="84" t="s">
        <v>69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ht="14.25" customHeight="1"/>
    <row r="6" ht="14.25" customHeight="1"/>
    <row r="7" ht="14.25" customHeight="1">
      <c r="A7" s="85" t="s">
        <v>70</v>
      </c>
      <c r="B7" s="86" t="s">
        <v>71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</row>
    <row r="8" ht="25.5" customHeight="1">
      <c r="A8" s="89"/>
      <c r="B8" s="90" t="s">
        <v>72</v>
      </c>
      <c r="C8" s="91"/>
      <c r="D8" s="90" t="s">
        <v>73</v>
      </c>
      <c r="E8" s="91"/>
      <c r="F8" s="90" t="s">
        <v>74</v>
      </c>
      <c r="G8" s="91"/>
      <c r="H8" s="90" t="s">
        <v>75</v>
      </c>
      <c r="I8" s="91"/>
      <c r="J8" s="90" t="s">
        <v>76</v>
      </c>
      <c r="K8" s="91"/>
      <c r="L8" s="90" t="s">
        <v>77</v>
      </c>
      <c r="M8" s="91"/>
      <c r="N8" s="90" t="s">
        <v>78</v>
      </c>
      <c r="O8" s="91"/>
      <c r="P8" s="90" t="s">
        <v>79</v>
      </c>
      <c r="Q8" s="91"/>
    </row>
    <row r="9" ht="14.25" customHeight="1">
      <c r="A9" s="92"/>
      <c r="B9" s="93" t="s">
        <v>80</v>
      </c>
      <c r="C9" s="93" t="s">
        <v>81</v>
      </c>
      <c r="D9" s="93" t="s">
        <v>80</v>
      </c>
      <c r="E9" s="93" t="s">
        <v>81</v>
      </c>
      <c r="F9" s="93" t="s">
        <v>80</v>
      </c>
      <c r="G9" s="93" t="s">
        <v>81</v>
      </c>
      <c r="H9" s="93" t="s">
        <v>80</v>
      </c>
      <c r="I9" s="93" t="s">
        <v>81</v>
      </c>
      <c r="J9" s="93" t="s">
        <v>80</v>
      </c>
      <c r="K9" s="93" t="s">
        <v>81</v>
      </c>
      <c r="L9" s="93" t="s">
        <v>80</v>
      </c>
      <c r="M9" s="93" t="s">
        <v>81</v>
      </c>
      <c r="N9" s="93" t="s">
        <v>80</v>
      </c>
      <c r="O9" s="93" t="s">
        <v>81</v>
      </c>
      <c r="P9" s="93" t="s">
        <v>80</v>
      </c>
      <c r="Q9" s="93" t="s">
        <v>81</v>
      </c>
    </row>
    <row r="10" ht="15.0" customHeight="1">
      <c r="A10" s="94"/>
      <c r="B10" s="26">
        <v>6400.0</v>
      </c>
      <c r="C10" s="27">
        <f>L32+O32+R32</f>
        <v>6400</v>
      </c>
      <c r="D10" s="26"/>
      <c r="E10" s="29"/>
      <c r="F10" s="26"/>
      <c r="G10" s="31"/>
      <c r="H10" s="26"/>
      <c r="I10" s="31"/>
      <c r="J10" s="26"/>
      <c r="K10" s="31"/>
      <c r="L10" s="26"/>
      <c r="M10" s="31"/>
      <c r="N10" s="26"/>
      <c r="O10" s="31"/>
      <c r="P10" s="26"/>
      <c r="Q10" s="95"/>
    </row>
    <row r="11" ht="15.0" customHeight="1">
      <c r="A11" s="94"/>
      <c r="B11" s="26"/>
      <c r="C11" s="95"/>
      <c r="D11" s="26"/>
      <c r="E11" s="95"/>
      <c r="F11" s="26"/>
      <c r="G11" s="95"/>
      <c r="H11" s="26"/>
      <c r="I11" s="95"/>
      <c r="J11" s="26"/>
      <c r="K11" s="95"/>
      <c r="L11" s="26"/>
      <c r="M11" s="95"/>
      <c r="N11" s="26"/>
      <c r="O11" s="95"/>
      <c r="P11" s="26"/>
      <c r="Q11" s="95"/>
    </row>
    <row r="12" ht="14.25" customHeight="1">
      <c r="A12" s="97"/>
      <c r="B12" s="26"/>
      <c r="C12" s="95"/>
      <c r="D12" s="26"/>
      <c r="E12" s="95"/>
      <c r="F12" s="26"/>
      <c r="G12" s="95"/>
      <c r="H12" s="26"/>
      <c r="I12" s="95"/>
      <c r="J12" s="26"/>
      <c r="K12" s="95"/>
      <c r="L12" s="26"/>
      <c r="M12" s="95"/>
      <c r="N12" s="26"/>
      <c r="O12" s="95"/>
      <c r="P12" s="26"/>
      <c r="Q12" s="95"/>
    </row>
    <row r="13" ht="14.25" customHeight="1">
      <c r="A13" s="97"/>
      <c r="B13" s="26"/>
      <c r="C13" s="95"/>
      <c r="D13" s="26"/>
      <c r="E13" s="95"/>
      <c r="F13" s="26"/>
      <c r="G13" s="95"/>
      <c r="H13" s="26"/>
      <c r="I13" s="95"/>
      <c r="J13" s="26"/>
      <c r="K13" s="95"/>
      <c r="L13" s="26"/>
      <c r="M13" s="95"/>
      <c r="N13" s="26"/>
      <c r="O13" s="95"/>
      <c r="P13" s="26"/>
      <c r="Q13" s="95"/>
    </row>
    <row r="14" ht="14.25" customHeight="1">
      <c r="A14" s="97"/>
      <c r="B14" s="26"/>
      <c r="C14" s="95"/>
      <c r="D14" s="26"/>
      <c r="E14" s="95"/>
      <c r="F14" s="26"/>
      <c r="G14" s="95"/>
      <c r="H14" s="26"/>
      <c r="I14" s="95"/>
      <c r="J14" s="26"/>
      <c r="K14" s="95"/>
      <c r="L14" s="26"/>
      <c r="M14" s="95"/>
      <c r="N14" s="26"/>
      <c r="O14" s="95"/>
      <c r="P14" s="26"/>
      <c r="Q14" s="95"/>
    </row>
    <row r="15" ht="14.25" customHeight="1">
      <c r="A15" s="97"/>
      <c r="B15" s="26"/>
      <c r="C15" s="97"/>
      <c r="D15" s="26"/>
      <c r="E15" s="97"/>
      <c r="F15" s="26"/>
      <c r="G15" s="97"/>
      <c r="H15" s="26"/>
      <c r="I15" s="97"/>
      <c r="J15" s="26"/>
      <c r="K15" s="97"/>
      <c r="L15" s="26"/>
      <c r="M15" s="97"/>
      <c r="N15" s="26"/>
      <c r="O15" s="97"/>
      <c r="P15" s="26"/>
      <c r="Q15" s="97"/>
    </row>
    <row r="16" ht="14.25" customHeight="1">
      <c r="A16" s="97"/>
      <c r="B16" s="26"/>
      <c r="C16" s="97"/>
      <c r="D16" s="26"/>
      <c r="E16" s="97"/>
      <c r="F16" s="26"/>
      <c r="G16" s="97"/>
      <c r="H16" s="26"/>
      <c r="I16" s="97"/>
      <c r="J16" s="26"/>
      <c r="K16" s="97"/>
      <c r="L16" s="26"/>
      <c r="M16" s="97"/>
      <c r="N16" s="26"/>
      <c r="O16" s="97"/>
      <c r="P16" s="26"/>
      <c r="Q16" s="97"/>
    </row>
    <row r="17" ht="14.25" customHeight="1">
      <c r="A17" s="11" t="s">
        <v>82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ht="14.25" customHeight="1"/>
    <row r="19" ht="14.25" customHeight="1"/>
    <row r="20" ht="15.0" customHeight="1">
      <c r="A20" s="99" t="s">
        <v>83</v>
      </c>
      <c r="B20" s="82"/>
      <c r="C20" s="82"/>
      <c r="D20" s="82"/>
      <c r="E20" s="82"/>
      <c r="F20" s="82"/>
      <c r="G20" s="82"/>
      <c r="H20" s="100"/>
    </row>
    <row r="21" ht="15.0" customHeight="1">
      <c r="A21" s="101"/>
      <c r="B21" s="102"/>
      <c r="C21" s="103"/>
      <c r="K21" s="104" t="s">
        <v>199</v>
      </c>
      <c r="L21" s="105"/>
      <c r="N21" s="104" t="s">
        <v>200</v>
      </c>
      <c r="O21" s="105"/>
      <c r="Q21" s="104" t="s">
        <v>201</v>
      </c>
      <c r="R21" s="105"/>
    </row>
    <row r="22" ht="15.0" customHeight="1">
      <c r="A22" s="106" t="s">
        <v>70</v>
      </c>
      <c r="B22" s="107" t="s">
        <v>87</v>
      </c>
      <c r="C22" s="108" t="s">
        <v>5</v>
      </c>
      <c r="D22" s="109"/>
      <c r="E22" s="109"/>
      <c r="F22" s="109"/>
      <c r="G22" s="109"/>
      <c r="H22" s="109"/>
      <c r="I22" s="91"/>
      <c r="K22" s="110"/>
      <c r="L22" s="111"/>
      <c r="N22" s="110"/>
      <c r="O22" s="111"/>
      <c r="Q22" s="110"/>
      <c r="R22" s="111"/>
    </row>
    <row r="23" ht="25.5" customHeight="1">
      <c r="A23" s="112"/>
      <c r="B23" s="112" t="s">
        <v>88</v>
      </c>
      <c r="C23" s="113" t="s">
        <v>89</v>
      </c>
      <c r="D23" s="109"/>
      <c r="E23" s="109"/>
      <c r="F23" s="109"/>
      <c r="G23" s="109"/>
      <c r="H23" s="91"/>
      <c r="I23" s="114">
        <v>6400.0</v>
      </c>
      <c r="K23" s="115" t="s">
        <v>90</v>
      </c>
      <c r="L23" s="115" t="s">
        <v>4</v>
      </c>
      <c r="N23" s="115" t="s">
        <v>90</v>
      </c>
      <c r="O23" s="115" t="s">
        <v>4</v>
      </c>
      <c r="Q23" s="115" t="s">
        <v>90</v>
      </c>
      <c r="R23" s="115" t="s">
        <v>4</v>
      </c>
    </row>
    <row r="24" ht="14.25" customHeight="1">
      <c r="A24" s="112"/>
      <c r="B24" s="112" t="s">
        <v>88</v>
      </c>
      <c r="C24" s="132"/>
      <c r="D24" s="109"/>
      <c r="E24" s="109"/>
      <c r="F24" s="109"/>
      <c r="G24" s="109"/>
      <c r="H24" s="91"/>
      <c r="I24" s="114"/>
      <c r="K24" s="117">
        <v>44348.0</v>
      </c>
      <c r="L24" s="118">
        <v>400.0</v>
      </c>
      <c r="N24" s="117">
        <v>44348.0</v>
      </c>
      <c r="O24" s="118">
        <v>400.0</v>
      </c>
      <c r="Q24" s="117">
        <v>44348.0</v>
      </c>
      <c r="R24" s="118">
        <v>0.0</v>
      </c>
    </row>
    <row r="25" ht="14.25" customHeight="1">
      <c r="A25" s="112"/>
      <c r="B25" s="121" t="s">
        <v>4</v>
      </c>
      <c r="C25" s="122"/>
      <c r="D25" s="122"/>
      <c r="E25" s="122"/>
      <c r="F25" s="122"/>
      <c r="G25" s="122"/>
      <c r="H25" s="123"/>
      <c r="I25" s="142"/>
      <c r="K25" s="117">
        <v>44378.0</v>
      </c>
      <c r="L25" s="118">
        <v>400.0</v>
      </c>
      <c r="N25" s="117">
        <v>44378.0</v>
      </c>
      <c r="O25" s="118">
        <v>400.0</v>
      </c>
      <c r="Q25" s="117">
        <v>44378.0</v>
      </c>
      <c r="R25" s="118">
        <v>0.0</v>
      </c>
    </row>
    <row r="26" ht="14.25" customHeight="1">
      <c r="A26" s="125"/>
      <c r="B26" s="125"/>
      <c r="C26" s="126"/>
      <c r="D26" s="126"/>
      <c r="E26" s="126"/>
      <c r="F26" s="126"/>
      <c r="G26" s="126"/>
      <c r="H26" s="126"/>
      <c r="I26" s="127"/>
      <c r="K26" s="117">
        <v>44409.0</v>
      </c>
      <c r="L26" s="118">
        <v>400.0</v>
      </c>
      <c r="N26" s="117">
        <v>44409.0</v>
      </c>
      <c r="O26" s="118">
        <v>400.0</v>
      </c>
      <c r="Q26" s="117">
        <v>44409.0</v>
      </c>
      <c r="R26" s="118">
        <v>0.0</v>
      </c>
    </row>
    <row r="27" ht="14.25" customHeight="1">
      <c r="A27" s="106" t="s">
        <v>70</v>
      </c>
      <c r="B27" s="128" t="s">
        <v>87</v>
      </c>
      <c r="C27" s="129" t="s">
        <v>94</v>
      </c>
      <c r="D27" s="87"/>
      <c r="E27" s="87"/>
      <c r="F27" s="87"/>
      <c r="G27" s="87"/>
      <c r="H27" s="87"/>
      <c r="I27" s="88"/>
      <c r="K27" s="117">
        <v>44440.0</v>
      </c>
      <c r="L27" s="118">
        <v>400.0</v>
      </c>
      <c r="N27" s="117">
        <v>44440.0</v>
      </c>
      <c r="O27" s="118">
        <v>400.0</v>
      </c>
      <c r="Q27" s="117">
        <v>44440.0</v>
      </c>
      <c r="R27" s="118">
        <v>0.0</v>
      </c>
    </row>
    <row r="28" ht="14.25" customHeight="1">
      <c r="A28" s="130"/>
      <c r="B28" s="131" t="s">
        <v>95</v>
      </c>
      <c r="C28" s="132"/>
      <c r="D28" s="109"/>
      <c r="E28" s="109"/>
      <c r="F28" s="109"/>
      <c r="G28" s="109"/>
      <c r="H28" s="91"/>
      <c r="I28" s="114"/>
      <c r="K28" s="117">
        <v>44470.0</v>
      </c>
      <c r="L28" s="118">
        <v>400.0</v>
      </c>
      <c r="N28" s="117">
        <v>44470.0</v>
      </c>
      <c r="O28" s="118">
        <v>400.0</v>
      </c>
      <c r="Q28" s="117">
        <v>44470.0</v>
      </c>
      <c r="R28" s="118">
        <v>0.0</v>
      </c>
    </row>
    <row r="29" ht="14.25" customHeight="1">
      <c r="A29" s="130"/>
      <c r="B29" s="131" t="s">
        <v>95</v>
      </c>
      <c r="C29" s="132"/>
      <c r="D29" s="109"/>
      <c r="E29" s="109"/>
      <c r="F29" s="109"/>
      <c r="G29" s="109"/>
      <c r="H29" s="91"/>
      <c r="I29" s="114"/>
      <c r="K29" s="117">
        <v>44501.0</v>
      </c>
      <c r="L29" s="118">
        <v>400.0</v>
      </c>
      <c r="N29" s="117">
        <v>44501.0</v>
      </c>
      <c r="O29" s="118">
        <v>400.0</v>
      </c>
      <c r="Q29" s="117">
        <v>44501.0</v>
      </c>
      <c r="R29" s="118">
        <v>0.0</v>
      </c>
    </row>
    <row r="30" ht="14.25" customHeight="1">
      <c r="A30" s="130"/>
      <c r="B30" s="131" t="s">
        <v>95</v>
      </c>
      <c r="C30" s="132"/>
      <c r="D30" s="109"/>
      <c r="E30" s="109"/>
      <c r="F30" s="109"/>
      <c r="G30" s="109"/>
      <c r="H30" s="91"/>
      <c r="I30" s="134"/>
      <c r="K30" s="117">
        <v>44531.0</v>
      </c>
      <c r="L30" s="118">
        <v>400.0</v>
      </c>
      <c r="N30" s="117">
        <v>44531.0</v>
      </c>
      <c r="O30" s="118">
        <v>400.0</v>
      </c>
      <c r="Q30" s="117">
        <v>44531.0</v>
      </c>
      <c r="R30" s="118">
        <v>0.0</v>
      </c>
    </row>
    <row r="31" ht="14.25" customHeight="1">
      <c r="A31" s="136"/>
      <c r="B31" s="131" t="s">
        <v>95</v>
      </c>
      <c r="C31" s="137"/>
      <c r="D31" s="137"/>
      <c r="E31" s="137"/>
      <c r="F31" s="137"/>
      <c r="G31" s="137"/>
      <c r="H31" s="138"/>
      <c r="I31" s="139"/>
      <c r="K31" s="117">
        <v>44562.0</v>
      </c>
      <c r="L31" s="118">
        <v>400.0</v>
      </c>
      <c r="N31" s="117">
        <v>44562.0</v>
      </c>
      <c r="O31" s="118">
        <v>0.0</v>
      </c>
      <c r="Q31" s="117">
        <v>44562.0</v>
      </c>
      <c r="R31" s="203">
        <v>400.0</v>
      </c>
    </row>
    <row r="32" ht="14.25" customHeight="1">
      <c r="A32" s="140"/>
      <c r="B32" s="141" t="s">
        <v>4</v>
      </c>
      <c r="C32" s="82"/>
      <c r="D32" s="82"/>
      <c r="E32" s="82"/>
      <c r="F32" s="82"/>
      <c r="G32" s="82"/>
      <c r="H32" s="100"/>
      <c r="I32" s="135">
        <f>SUM(I28:I30)</f>
        <v>0</v>
      </c>
      <c r="K32" s="135" t="s">
        <v>4</v>
      </c>
      <c r="L32" s="135">
        <f>SUM(L24:L31)</f>
        <v>3200</v>
      </c>
      <c r="N32" s="135" t="s">
        <v>4</v>
      </c>
      <c r="O32" s="135">
        <f>SUM(O24:O31)</f>
        <v>2800</v>
      </c>
      <c r="Q32" s="135" t="s">
        <v>4</v>
      </c>
      <c r="R32" s="135">
        <f>SUM(R24:R31)</f>
        <v>400</v>
      </c>
    </row>
    <row r="33" ht="14.25" customHeight="1"/>
    <row r="34" ht="14.25" customHeight="1">
      <c r="A34" s="106" t="s">
        <v>70</v>
      </c>
      <c r="B34" s="107" t="s">
        <v>87</v>
      </c>
      <c r="C34" s="132"/>
      <c r="D34" s="109"/>
      <c r="E34" s="109"/>
      <c r="F34" s="109"/>
      <c r="G34" s="109"/>
      <c r="H34" s="109"/>
      <c r="I34" s="91"/>
    </row>
    <row r="35" ht="14.25" customHeight="1">
      <c r="A35" s="112"/>
      <c r="B35" s="112"/>
      <c r="C35" s="132"/>
      <c r="D35" s="109"/>
      <c r="E35" s="109"/>
      <c r="F35" s="109"/>
      <c r="G35" s="109"/>
      <c r="H35" s="91"/>
      <c r="I35" s="114"/>
    </row>
    <row r="36" ht="14.25" customHeight="1">
      <c r="A36" s="112"/>
      <c r="B36" s="112"/>
      <c r="C36" s="132"/>
      <c r="D36" s="109"/>
      <c r="E36" s="109"/>
      <c r="F36" s="109"/>
      <c r="G36" s="109"/>
      <c r="H36" s="91"/>
      <c r="I36" s="114"/>
    </row>
    <row r="37" ht="14.25" customHeight="1">
      <c r="A37" s="112"/>
      <c r="B37" s="121" t="s">
        <v>4</v>
      </c>
      <c r="C37" s="122"/>
      <c r="D37" s="122"/>
      <c r="E37" s="122"/>
      <c r="F37" s="122"/>
      <c r="G37" s="122"/>
      <c r="H37" s="123"/>
      <c r="I37" s="142"/>
      <c r="K37" s="143" t="s">
        <v>96</v>
      </c>
      <c r="L37" s="87"/>
      <c r="M37" s="87"/>
      <c r="N37" s="87"/>
      <c r="O37" s="87"/>
      <c r="P37" s="87"/>
      <c r="Q37" s="87"/>
      <c r="R37" s="87"/>
      <c r="S37" s="88"/>
    </row>
    <row r="38" ht="14.25" customHeight="1">
      <c r="A38" s="125"/>
      <c r="B38" s="144"/>
      <c r="C38" s="144"/>
      <c r="D38" s="144"/>
      <c r="E38" s="144"/>
      <c r="F38" s="144"/>
      <c r="G38" s="144"/>
      <c r="H38" s="144"/>
      <c r="I38" s="144"/>
      <c r="K38" s="145" t="s">
        <v>97</v>
      </c>
      <c r="L38" s="146" t="s">
        <v>98</v>
      </c>
      <c r="M38" s="147" t="s">
        <v>99</v>
      </c>
      <c r="N38" s="146" t="s">
        <v>70</v>
      </c>
      <c r="O38" s="148" t="s">
        <v>100</v>
      </c>
      <c r="P38" s="149" t="s">
        <v>101</v>
      </c>
      <c r="Q38" s="150"/>
      <c r="R38" s="151"/>
      <c r="S38" s="152" t="s">
        <v>102</v>
      </c>
    </row>
    <row r="39" ht="14.25" customHeight="1">
      <c r="K39" s="153"/>
      <c r="L39" s="153"/>
      <c r="M39" s="153"/>
      <c r="N39" s="153"/>
      <c r="O39" s="153"/>
      <c r="P39" s="154"/>
      <c r="Q39" s="155"/>
      <c r="R39" s="156"/>
      <c r="S39" s="153"/>
    </row>
    <row r="40" ht="14.25" customHeight="1">
      <c r="A40" s="106" t="s">
        <v>70</v>
      </c>
      <c r="B40" s="107" t="s">
        <v>87</v>
      </c>
      <c r="C40" s="132"/>
      <c r="D40" s="109"/>
      <c r="E40" s="109"/>
      <c r="F40" s="109"/>
      <c r="G40" s="109"/>
      <c r="H40" s="109"/>
      <c r="I40" s="91"/>
      <c r="K40" s="157"/>
      <c r="L40" s="158"/>
      <c r="M40" s="158"/>
      <c r="N40" s="159"/>
      <c r="O40" s="160"/>
      <c r="P40" s="161"/>
      <c r="Q40" s="109"/>
      <c r="R40" s="91"/>
      <c r="S40" s="162"/>
    </row>
    <row r="41" ht="14.25" customHeight="1">
      <c r="A41" s="112"/>
      <c r="B41" s="112"/>
      <c r="C41" s="132"/>
      <c r="D41" s="109"/>
      <c r="E41" s="109"/>
      <c r="F41" s="109"/>
      <c r="G41" s="109"/>
      <c r="H41" s="91"/>
      <c r="I41" s="114"/>
      <c r="K41" s="163"/>
      <c r="L41" s="164"/>
      <c r="M41" s="164"/>
      <c r="N41" s="165"/>
      <c r="O41" s="166"/>
      <c r="P41" s="161"/>
      <c r="Q41" s="109"/>
      <c r="R41" s="91"/>
      <c r="S41" s="167"/>
    </row>
    <row r="42" ht="14.25" customHeight="1">
      <c r="A42" s="112"/>
      <c r="B42" s="112"/>
      <c r="C42" s="132"/>
      <c r="D42" s="109"/>
      <c r="E42" s="109"/>
      <c r="F42" s="109"/>
      <c r="G42" s="109"/>
      <c r="H42" s="91"/>
      <c r="I42" s="114"/>
      <c r="K42" s="115"/>
      <c r="L42" s="115"/>
      <c r="M42" s="115"/>
      <c r="N42" s="115"/>
      <c r="O42" s="115"/>
      <c r="P42" s="115"/>
      <c r="Q42" s="115"/>
      <c r="R42" s="115"/>
      <c r="S42" s="115"/>
    </row>
    <row r="43" ht="14.25" customHeight="1">
      <c r="A43" s="112"/>
      <c r="B43" s="121" t="s">
        <v>4</v>
      </c>
      <c r="C43" s="122"/>
      <c r="D43" s="122"/>
      <c r="E43" s="122"/>
      <c r="F43" s="122"/>
      <c r="G43" s="122"/>
      <c r="H43" s="123"/>
      <c r="I43" s="142"/>
    </row>
    <row r="44" ht="14.25" customHeight="1"/>
    <row r="45" ht="14.25" customHeight="1">
      <c r="A45" s="106" t="s">
        <v>70</v>
      </c>
      <c r="B45" s="107" t="s">
        <v>87</v>
      </c>
      <c r="C45" s="132"/>
      <c r="D45" s="109"/>
      <c r="E45" s="109"/>
      <c r="F45" s="109"/>
      <c r="G45" s="109"/>
      <c r="H45" s="109"/>
      <c r="I45" s="91"/>
    </row>
    <row r="46" ht="14.25" customHeight="1">
      <c r="A46" s="112"/>
      <c r="B46" s="112"/>
      <c r="C46" s="132"/>
      <c r="D46" s="109"/>
      <c r="E46" s="109"/>
      <c r="F46" s="109"/>
      <c r="G46" s="109"/>
      <c r="H46" s="91"/>
      <c r="I46" s="114"/>
    </row>
    <row r="47" ht="14.25" customHeight="1">
      <c r="A47" s="112"/>
      <c r="B47" s="112"/>
      <c r="C47" s="132"/>
      <c r="D47" s="109"/>
      <c r="E47" s="109"/>
      <c r="F47" s="109"/>
      <c r="G47" s="109"/>
      <c r="H47" s="91"/>
      <c r="I47" s="114"/>
    </row>
    <row r="48" ht="14.25" customHeight="1">
      <c r="A48" s="112"/>
      <c r="B48" s="121" t="s">
        <v>4</v>
      </c>
      <c r="C48" s="122"/>
      <c r="D48" s="122"/>
      <c r="E48" s="122"/>
      <c r="F48" s="122"/>
      <c r="G48" s="122"/>
      <c r="H48" s="123"/>
      <c r="I48" s="142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8">
    <mergeCell ref="C47:H47"/>
    <mergeCell ref="B48:H48"/>
    <mergeCell ref="K38:K39"/>
    <mergeCell ref="C40:I40"/>
    <mergeCell ref="C41:H41"/>
    <mergeCell ref="C42:H42"/>
    <mergeCell ref="B43:H43"/>
    <mergeCell ref="C45:I45"/>
    <mergeCell ref="C46:H46"/>
    <mergeCell ref="J8:K8"/>
    <mergeCell ref="L8:M8"/>
    <mergeCell ref="K21:L22"/>
    <mergeCell ref="N21:O22"/>
    <mergeCell ref="Q21:R22"/>
    <mergeCell ref="N8:O8"/>
    <mergeCell ref="P8:Q8"/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A20:H20"/>
    <mergeCell ref="C22:I22"/>
    <mergeCell ref="C23:H23"/>
    <mergeCell ref="C24:H24"/>
    <mergeCell ref="B25:H25"/>
    <mergeCell ref="C27:I27"/>
    <mergeCell ref="C28:H28"/>
    <mergeCell ref="C29:H29"/>
    <mergeCell ref="C30:H30"/>
    <mergeCell ref="B32:H32"/>
    <mergeCell ref="C34:I34"/>
    <mergeCell ref="C35:H35"/>
    <mergeCell ref="O38:O39"/>
    <mergeCell ref="P38:R39"/>
    <mergeCell ref="P40:R40"/>
    <mergeCell ref="P41:R41"/>
    <mergeCell ref="C36:H36"/>
    <mergeCell ref="B37:H37"/>
    <mergeCell ref="K37:S37"/>
    <mergeCell ref="L38:L39"/>
    <mergeCell ref="M38:M39"/>
    <mergeCell ref="N38:N39"/>
    <mergeCell ref="S38:S39"/>
  </mergeCells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3.25"/>
    <col customWidth="1" min="3" max="3" width="11.38"/>
    <col customWidth="1" min="4" max="4" width="10.13"/>
    <col customWidth="1" min="5" max="5" width="9.0"/>
    <col customWidth="1" min="6" max="6" width="10.88"/>
    <col customWidth="1" min="7" max="7" width="9.0"/>
    <col customWidth="1" min="8" max="17" width="10.88"/>
    <col customWidth="1" min="18" max="18" width="9.0"/>
    <col customWidth="1" min="19" max="26" width="8.0"/>
  </cols>
  <sheetData>
    <row r="1" ht="14.25" customHeight="1"/>
    <row r="2" ht="24.0" customHeight="1">
      <c r="A2" s="11" t="s">
        <v>65</v>
      </c>
      <c r="B2" s="81" t="s">
        <v>202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ht="25.5" customHeight="1">
      <c r="A3" s="11" t="s">
        <v>67</v>
      </c>
      <c r="B3" s="84" t="s">
        <v>203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</row>
    <row r="4" ht="14.25" customHeight="1">
      <c r="A4" s="11" t="s">
        <v>68</v>
      </c>
      <c r="B4" s="84" t="s">
        <v>69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ht="14.25" customHeight="1"/>
    <row r="6" ht="14.25" customHeight="1"/>
    <row r="7" ht="14.25" customHeight="1">
      <c r="A7" s="85" t="s">
        <v>70</v>
      </c>
      <c r="B7" s="86" t="s">
        <v>71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</row>
    <row r="8" ht="25.5" customHeight="1">
      <c r="A8" s="89"/>
      <c r="B8" s="90" t="s">
        <v>72</v>
      </c>
      <c r="C8" s="91"/>
      <c r="D8" s="90" t="s">
        <v>73</v>
      </c>
      <c r="E8" s="91"/>
      <c r="F8" s="90" t="s">
        <v>74</v>
      </c>
      <c r="G8" s="91"/>
      <c r="H8" s="90" t="s">
        <v>75</v>
      </c>
      <c r="I8" s="91"/>
      <c r="J8" s="90" t="s">
        <v>76</v>
      </c>
      <c r="K8" s="91"/>
      <c r="L8" s="90" t="s">
        <v>77</v>
      </c>
      <c r="M8" s="91"/>
      <c r="N8" s="90" t="s">
        <v>78</v>
      </c>
      <c r="O8" s="91"/>
      <c r="P8" s="90" t="s">
        <v>79</v>
      </c>
      <c r="Q8" s="91"/>
    </row>
    <row r="9" ht="14.25" customHeight="1">
      <c r="A9" s="92"/>
      <c r="B9" s="93" t="s">
        <v>80</v>
      </c>
      <c r="C9" s="93" t="s">
        <v>81</v>
      </c>
      <c r="D9" s="93" t="s">
        <v>80</v>
      </c>
      <c r="E9" s="93" t="s">
        <v>81</v>
      </c>
      <c r="F9" s="93" t="s">
        <v>80</v>
      </c>
      <c r="G9" s="93" t="s">
        <v>81</v>
      </c>
      <c r="H9" s="93" t="s">
        <v>80</v>
      </c>
      <c r="I9" s="93" t="s">
        <v>81</v>
      </c>
      <c r="J9" s="93" t="s">
        <v>80</v>
      </c>
      <c r="K9" s="93" t="s">
        <v>81</v>
      </c>
      <c r="L9" s="93" t="s">
        <v>80</v>
      </c>
      <c r="M9" s="93" t="s">
        <v>81</v>
      </c>
      <c r="N9" s="93" t="s">
        <v>80</v>
      </c>
      <c r="O9" s="93" t="s">
        <v>81</v>
      </c>
      <c r="P9" s="93" t="s">
        <v>80</v>
      </c>
      <c r="Q9" s="93" t="s">
        <v>81</v>
      </c>
    </row>
    <row r="10" ht="15.0" customHeight="1">
      <c r="A10" s="94"/>
      <c r="B10" s="26">
        <v>3200.0</v>
      </c>
      <c r="C10" s="27">
        <f>L32</f>
        <v>3200</v>
      </c>
      <c r="D10" s="26"/>
      <c r="E10" s="29"/>
      <c r="F10" s="26"/>
      <c r="G10" s="31"/>
      <c r="H10" s="26"/>
      <c r="I10" s="31"/>
      <c r="J10" s="26"/>
      <c r="K10" s="31"/>
      <c r="L10" s="26"/>
      <c r="M10" s="31"/>
      <c r="N10" s="26"/>
      <c r="O10" s="31"/>
      <c r="P10" s="26"/>
      <c r="Q10" s="95"/>
    </row>
    <row r="11" ht="15.0" customHeight="1">
      <c r="A11" s="94"/>
      <c r="B11" s="26"/>
      <c r="C11" s="95"/>
      <c r="D11" s="26"/>
      <c r="E11" s="95"/>
      <c r="F11" s="26"/>
      <c r="G11" s="95"/>
      <c r="H11" s="26"/>
      <c r="I11" s="95"/>
      <c r="J11" s="26"/>
      <c r="K11" s="95"/>
      <c r="L11" s="26"/>
      <c r="M11" s="95"/>
      <c r="N11" s="26"/>
      <c r="O11" s="95"/>
      <c r="P11" s="26"/>
      <c r="Q11" s="95"/>
    </row>
    <row r="12" ht="14.25" customHeight="1">
      <c r="A12" s="97"/>
      <c r="B12" s="26"/>
      <c r="C12" s="95"/>
      <c r="D12" s="26"/>
      <c r="E12" s="95"/>
      <c r="F12" s="26"/>
      <c r="G12" s="95"/>
      <c r="H12" s="26"/>
      <c r="I12" s="95"/>
      <c r="J12" s="26"/>
      <c r="K12" s="95"/>
      <c r="L12" s="26"/>
      <c r="M12" s="95"/>
      <c r="N12" s="26"/>
      <c r="O12" s="95"/>
      <c r="P12" s="26"/>
      <c r="Q12" s="95"/>
    </row>
    <row r="13" ht="14.25" customHeight="1">
      <c r="A13" s="97"/>
      <c r="B13" s="26"/>
      <c r="C13" s="95"/>
      <c r="D13" s="26"/>
      <c r="E13" s="95"/>
      <c r="F13" s="26"/>
      <c r="G13" s="95"/>
      <c r="H13" s="26"/>
      <c r="I13" s="95"/>
      <c r="J13" s="26"/>
      <c r="K13" s="95"/>
      <c r="L13" s="26"/>
      <c r="M13" s="95"/>
      <c r="N13" s="26"/>
      <c r="O13" s="95"/>
      <c r="P13" s="26"/>
      <c r="Q13" s="95"/>
    </row>
    <row r="14" ht="14.25" customHeight="1">
      <c r="A14" s="97"/>
      <c r="B14" s="26"/>
      <c r="C14" s="95"/>
      <c r="D14" s="26"/>
      <c r="E14" s="95"/>
      <c r="F14" s="26"/>
      <c r="G14" s="95"/>
      <c r="H14" s="26"/>
      <c r="I14" s="95"/>
      <c r="J14" s="26"/>
      <c r="K14" s="95"/>
      <c r="L14" s="26"/>
      <c r="M14" s="95"/>
      <c r="N14" s="26"/>
      <c r="O14" s="95"/>
      <c r="P14" s="26"/>
      <c r="Q14" s="95"/>
    </row>
    <row r="15" ht="14.25" customHeight="1">
      <c r="A15" s="97"/>
      <c r="B15" s="26"/>
      <c r="C15" s="97"/>
      <c r="D15" s="26"/>
      <c r="E15" s="97"/>
      <c r="F15" s="26"/>
      <c r="G15" s="97"/>
      <c r="H15" s="26"/>
      <c r="I15" s="97"/>
      <c r="J15" s="26"/>
      <c r="K15" s="97"/>
      <c r="L15" s="26"/>
      <c r="M15" s="97"/>
      <c r="N15" s="26"/>
      <c r="O15" s="97"/>
      <c r="P15" s="26"/>
      <c r="Q15" s="97"/>
    </row>
    <row r="16" ht="14.25" customHeight="1">
      <c r="A16" s="97"/>
      <c r="B16" s="26"/>
      <c r="C16" s="97"/>
      <c r="D16" s="26"/>
      <c r="E16" s="97"/>
      <c r="F16" s="26"/>
      <c r="G16" s="97"/>
      <c r="H16" s="26"/>
      <c r="I16" s="97"/>
      <c r="J16" s="26"/>
      <c r="K16" s="97"/>
      <c r="L16" s="26"/>
      <c r="M16" s="97"/>
      <c r="N16" s="26"/>
      <c r="O16" s="97"/>
      <c r="P16" s="26"/>
      <c r="Q16" s="97"/>
    </row>
    <row r="17" ht="14.25" customHeight="1">
      <c r="A17" s="11" t="s">
        <v>82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ht="14.25" customHeight="1"/>
    <row r="19" ht="14.25" customHeight="1"/>
    <row r="20" ht="15.0" customHeight="1">
      <c r="A20" s="99" t="s">
        <v>83</v>
      </c>
      <c r="B20" s="82"/>
      <c r="C20" s="82"/>
      <c r="D20" s="82"/>
      <c r="E20" s="82"/>
      <c r="F20" s="82"/>
      <c r="G20" s="82"/>
      <c r="H20" s="100"/>
    </row>
    <row r="21" ht="15.0" customHeight="1">
      <c r="A21" s="101"/>
      <c r="B21" s="102"/>
      <c r="C21" s="103"/>
      <c r="K21" s="104" t="s">
        <v>204</v>
      </c>
      <c r="L21" s="105"/>
    </row>
    <row r="22" ht="15.0" customHeight="1">
      <c r="A22" s="106" t="s">
        <v>70</v>
      </c>
      <c r="B22" s="107" t="s">
        <v>87</v>
      </c>
      <c r="C22" s="108" t="s">
        <v>5</v>
      </c>
      <c r="D22" s="109"/>
      <c r="E22" s="109"/>
      <c r="F22" s="109"/>
      <c r="G22" s="109"/>
      <c r="H22" s="109"/>
      <c r="I22" s="91"/>
      <c r="K22" s="110"/>
      <c r="L22" s="111"/>
    </row>
    <row r="23" ht="25.5" customHeight="1">
      <c r="A23" s="112"/>
      <c r="B23" s="112" t="s">
        <v>88</v>
      </c>
      <c r="C23" s="113" t="s">
        <v>133</v>
      </c>
      <c r="D23" s="109"/>
      <c r="E23" s="109"/>
      <c r="F23" s="109"/>
      <c r="G23" s="109"/>
      <c r="H23" s="91"/>
      <c r="I23" s="114">
        <v>3200.0</v>
      </c>
      <c r="K23" s="115" t="s">
        <v>90</v>
      </c>
      <c r="L23" s="115" t="s">
        <v>4</v>
      </c>
    </row>
    <row r="24" ht="14.25" customHeight="1">
      <c r="A24" s="112"/>
      <c r="B24" s="112" t="s">
        <v>88</v>
      </c>
      <c r="C24" s="132"/>
      <c r="D24" s="109"/>
      <c r="E24" s="109"/>
      <c r="F24" s="109"/>
      <c r="G24" s="109"/>
      <c r="H24" s="91"/>
      <c r="I24" s="114"/>
      <c r="K24" s="117">
        <v>44348.0</v>
      </c>
      <c r="L24" s="118">
        <v>400.0</v>
      </c>
    </row>
    <row r="25" ht="14.25" customHeight="1">
      <c r="A25" s="112"/>
      <c r="B25" s="121" t="s">
        <v>4</v>
      </c>
      <c r="C25" s="122"/>
      <c r="D25" s="122"/>
      <c r="E25" s="122"/>
      <c r="F25" s="122"/>
      <c r="G25" s="122"/>
      <c r="H25" s="123"/>
      <c r="I25" s="142"/>
      <c r="K25" s="117">
        <v>44378.0</v>
      </c>
      <c r="L25" s="118">
        <v>400.0</v>
      </c>
    </row>
    <row r="26" ht="14.25" customHeight="1">
      <c r="A26" s="125"/>
      <c r="B26" s="125"/>
      <c r="C26" s="126"/>
      <c r="D26" s="126"/>
      <c r="E26" s="126"/>
      <c r="F26" s="126"/>
      <c r="G26" s="126"/>
      <c r="H26" s="126"/>
      <c r="I26" s="127"/>
      <c r="K26" s="117">
        <v>44409.0</v>
      </c>
      <c r="L26" s="118">
        <v>400.0</v>
      </c>
    </row>
    <row r="27" ht="14.25" customHeight="1">
      <c r="A27" s="106" t="s">
        <v>70</v>
      </c>
      <c r="B27" s="128" t="s">
        <v>87</v>
      </c>
      <c r="C27" s="129" t="s">
        <v>94</v>
      </c>
      <c r="D27" s="87"/>
      <c r="E27" s="87"/>
      <c r="F27" s="87"/>
      <c r="G27" s="87"/>
      <c r="H27" s="87"/>
      <c r="I27" s="88"/>
      <c r="K27" s="117">
        <v>44440.0</v>
      </c>
      <c r="L27" s="118">
        <v>400.0</v>
      </c>
    </row>
    <row r="28" ht="14.25" customHeight="1">
      <c r="A28" s="130"/>
      <c r="B28" s="131" t="s">
        <v>95</v>
      </c>
      <c r="C28" s="132"/>
      <c r="D28" s="109"/>
      <c r="E28" s="109"/>
      <c r="F28" s="109"/>
      <c r="G28" s="109"/>
      <c r="H28" s="91"/>
      <c r="I28" s="114"/>
      <c r="K28" s="117">
        <v>44470.0</v>
      </c>
      <c r="L28" s="118">
        <v>400.0</v>
      </c>
    </row>
    <row r="29" ht="14.25" customHeight="1">
      <c r="A29" s="130"/>
      <c r="B29" s="131" t="s">
        <v>95</v>
      </c>
      <c r="C29" s="132"/>
      <c r="D29" s="109"/>
      <c r="E29" s="109"/>
      <c r="F29" s="109"/>
      <c r="G29" s="109"/>
      <c r="H29" s="91"/>
      <c r="I29" s="114"/>
      <c r="K29" s="117">
        <v>44501.0</v>
      </c>
      <c r="L29" s="118">
        <v>400.0</v>
      </c>
    </row>
    <row r="30" ht="14.25" customHeight="1">
      <c r="A30" s="130"/>
      <c r="B30" s="131" t="s">
        <v>95</v>
      </c>
      <c r="C30" s="132"/>
      <c r="D30" s="109"/>
      <c r="E30" s="109"/>
      <c r="F30" s="109"/>
      <c r="G30" s="109"/>
      <c r="H30" s="91"/>
      <c r="I30" s="134"/>
      <c r="K30" s="117">
        <v>44531.0</v>
      </c>
      <c r="L30" s="118">
        <v>400.0</v>
      </c>
    </row>
    <row r="31" ht="14.25" customHeight="1">
      <c r="A31" s="136"/>
      <c r="B31" s="131" t="s">
        <v>95</v>
      </c>
      <c r="C31" s="137"/>
      <c r="D31" s="137"/>
      <c r="E31" s="137"/>
      <c r="F31" s="137"/>
      <c r="G31" s="137"/>
      <c r="H31" s="138"/>
      <c r="I31" s="139"/>
      <c r="K31" s="117">
        <v>44562.0</v>
      </c>
      <c r="L31" s="118">
        <v>400.0</v>
      </c>
    </row>
    <row r="32" ht="14.25" customHeight="1">
      <c r="A32" s="140"/>
      <c r="B32" s="141" t="s">
        <v>4</v>
      </c>
      <c r="C32" s="82"/>
      <c r="D32" s="82"/>
      <c r="E32" s="82"/>
      <c r="F32" s="82"/>
      <c r="G32" s="82"/>
      <c r="H32" s="100"/>
      <c r="I32" s="135">
        <f>SUM(I28:I30)</f>
        <v>0</v>
      </c>
      <c r="K32" s="135" t="s">
        <v>4</v>
      </c>
      <c r="L32" s="135">
        <f>SUM(L24:L31)</f>
        <v>3200</v>
      </c>
    </row>
    <row r="33" ht="14.25" customHeight="1"/>
    <row r="34" ht="14.25" customHeight="1">
      <c r="A34" s="106" t="s">
        <v>70</v>
      </c>
      <c r="B34" s="107" t="s">
        <v>87</v>
      </c>
      <c r="C34" s="132"/>
      <c r="D34" s="109"/>
      <c r="E34" s="109"/>
      <c r="F34" s="109"/>
      <c r="G34" s="109"/>
      <c r="H34" s="109"/>
      <c r="I34" s="91"/>
    </row>
    <row r="35" ht="14.25" customHeight="1">
      <c r="A35" s="112"/>
      <c r="B35" s="112"/>
      <c r="C35" s="132"/>
      <c r="D35" s="109"/>
      <c r="E35" s="109"/>
      <c r="F35" s="109"/>
      <c r="G35" s="109"/>
      <c r="H35" s="91"/>
      <c r="I35" s="114"/>
    </row>
    <row r="36" ht="14.25" customHeight="1">
      <c r="A36" s="112"/>
      <c r="B36" s="112"/>
      <c r="C36" s="132"/>
      <c r="D36" s="109"/>
      <c r="E36" s="109"/>
      <c r="F36" s="109"/>
      <c r="G36" s="109"/>
      <c r="H36" s="91"/>
      <c r="I36" s="114"/>
    </row>
    <row r="37" ht="14.25" customHeight="1">
      <c r="A37" s="112"/>
      <c r="B37" s="121" t="s">
        <v>4</v>
      </c>
      <c r="C37" s="122"/>
      <c r="D37" s="122"/>
      <c r="E37" s="122"/>
      <c r="F37" s="122"/>
      <c r="G37" s="122"/>
      <c r="H37" s="123"/>
      <c r="I37" s="142"/>
      <c r="K37" s="143" t="s">
        <v>96</v>
      </c>
      <c r="L37" s="87"/>
      <c r="M37" s="87"/>
      <c r="N37" s="87"/>
      <c r="O37" s="87"/>
      <c r="P37" s="87"/>
      <c r="Q37" s="87"/>
      <c r="R37" s="87"/>
      <c r="S37" s="88"/>
    </row>
    <row r="38" ht="14.25" customHeight="1">
      <c r="A38" s="125"/>
      <c r="B38" s="144"/>
      <c r="C38" s="144"/>
      <c r="D38" s="144"/>
      <c r="E38" s="144"/>
      <c r="F38" s="144"/>
      <c r="G38" s="144"/>
      <c r="H38" s="144"/>
      <c r="I38" s="144"/>
      <c r="K38" s="145" t="s">
        <v>97</v>
      </c>
      <c r="L38" s="146" t="s">
        <v>98</v>
      </c>
      <c r="M38" s="147" t="s">
        <v>99</v>
      </c>
      <c r="N38" s="146" t="s">
        <v>70</v>
      </c>
      <c r="O38" s="148" t="s">
        <v>100</v>
      </c>
      <c r="P38" s="149" t="s">
        <v>101</v>
      </c>
      <c r="Q38" s="150"/>
      <c r="R38" s="151"/>
      <c r="S38" s="152" t="s">
        <v>102</v>
      </c>
    </row>
    <row r="39" ht="14.25" customHeight="1">
      <c r="K39" s="153"/>
      <c r="L39" s="153"/>
      <c r="M39" s="153"/>
      <c r="N39" s="153"/>
      <c r="O39" s="153"/>
      <c r="P39" s="154"/>
      <c r="Q39" s="155"/>
      <c r="R39" s="156"/>
      <c r="S39" s="153"/>
    </row>
    <row r="40" ht="14.25" customHeight="1">
      <c r="A40" s="106" t="s">
        <v>70</v>
      </c>
      <c r="B40" s="107" t="s">
        <v>87</v>
      </c>
      <c r="C40" s="132"/>
      <c r="D40" s="109"/>
      <c r="E40" s="109"/>
      <c r="F40" s="109"/>
      <c r="G40" s="109"/>
      <c r="H40" s="109"/>
      <c r="I40" s="91"/>
      <c r="K40" s="157"/>
      <c r="L40" s="158"/>
      <c r="M40" s="158"/>
      <c r="N40" s="159"/>
      <c r="O40" s="160"/>
      <c r="P40" s="161"/>
      <c r="Q40" s="109"/>
      <c r="R40" s="91"/>
      <c r="S40" s="162"/>
    </row>
    <row r="41" ht="14.25" customHeight="1">
      <c r="A41" s="112"/>
      <c r="B41" s="112"/>
      <c r="C41" s="132"/>
      <c r="D41" s="109"/>
      <c r="E41" s="109"/>
      <c r="F41" s="109"/>
      <c r="G41" s="109"/>
      <c r="H41" s="91"/>
      <c r="I41" s="114"/>
      <c r="K41" s="163"/>
      <c r="L41" s="164"/>
      <c r="M41" s="164"/>
      <c r="N41" s="165"/>
      <c r="O41" s="166"/>
      <c r="P41" s="161"/>
      <c r="Q41" s="109"/>
      <c r="R41" s="91"/>
      <c r="S41" s="167"/>
    </row>
    <row r="42" ht="14.25" customHeight="1">
      <c r="A42" s="112"/>
      <c r="B42" s="112"/>
      <c r="C42" s="132"/>
      <c r="D42" s="109"/>
      <c r="E42" s="109"/>
      <c r="F42" s="109"/>
      <c r="G42" s="109"/>
      <c r="H42" s="91"/>
      <c r="I42" s="114"/>
      <c r="K42" s="115"/>
      <c r="L42" s="115"/>
      <c r="M42" s="115"/>
      <c r="N42" s="115"/>
      <c r="O42" s="115"/>
      <c r="P42" s="115"/>
      <c r="Q42" s="115"/>
      <c r="R42" s="115"/>
      <c r="S42" s="115"/>
    </row>
    <row r="43" ht="14.25" customHeight="1">
      <c r="A43" s="112"/>
      <c r="B43" s="121" t="s">
        <v>4</v>
      </c>
      <c r="C43" s="122"/>
      <c r="D43" s="122"/>
      <c r="E43" s="122"/>
      <c r="F43" s="122"/>
      <c r="G43" s="122"/>
      <c r="H43" s="123"/>
      <c r="I43" s="142"/>
    </row>
    <row r="44" ht="14.25" customHeight="1"/>
    <row r="45" ht="14.25" customHeight="1">
      <c r="A45" s="106" t="s">
        <v>70</v>
      </c>
      <c r="B45" s="107" t="s">
        <v>87</v>
      </c>
      <c r="C45" s="132"/>
      <c r="D45" s="109"/>
      <c r="E45" s="109"/>
      <c r="F45" s="109"/>
      <c r="G45" s="109"/>
      <c r="H45" s="109"/>
      <c r="I45" s="91"/>
    </row>
    <row r="46" ht="14.25" customHeight="1">
      <c r="A46" s="112"/>
      <c r="B46" s="112"/>
      <c r="C46" s="132"/>
      <c r="D46" s="109"/>
      <c r="E46" s="109"/>
      <c r="F46" s="109"/>
      <c r="G46" s="109"/>
      <c r="H46" s="91"/>
      <c r="I46" s="114"/>
    </row>
    <row r="47" ht="14.25" customHeight="1">
      <c r="A47" s="112"/>
      <c r="B47" s="112"/>
      <c r="C47" s="132"/>
      <c r="D47" s="109"/>
      <c r="E47" s="109"/>
      <c r="F47" s="109"/>
      <c r="G47" s="109"/>
      <c r="H47" s="91"/>
      <c r="I47" s="114"/>
    </row>
    <row r="48" ht="14.25" customHeight="1">
      <c r="A48" s="112"/>
      <c r="B48" s="121" t="s">
        <v>4</v>
      </c>
      <c r="C48" s="122"/>
      <c r="D48" s="122"/>
      <c r="E48" s="122"/>
      <c r="F48" s="122"/>
      <c r="G48" s="122"/>
      <c r="H48" s="123"/>
      <c r="I48" s="142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6">
    <mergeCell ref="C47:H47"/>
    <mergeCell ref="B48:H48"/>
    <mergeCell ref="K38:K39"/>
    <mergeCell ref="C40:I40"/>
    <mergeCell ref="C41:H41"/>
    <mergeCell ref="C42:H42"/>
    <mergeCell ref="B43:H43"/>
    <mergeCell ref="C45:I45"/>
    <mergeCell ref="C46:H46"/>
    <mergeCell ref="J8:K8"/>
    <mergeCell ref="L8:M8"/>
    <mergeCell ref="K21:L22"/>
    <mergeCell ref="N8:O8"/>
    <mergeCell ref="P8:Q8"/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A20:H20"/>
    <mergeCell ref="C22:I22"/>
    <mergeCell ref="C23:H23"/>
    <mergeCell ref="C24:H24"/>
    <mergeCell ref="B25:H25"/>
    <mergeCell ref="C27:I27"/>
    <mergeCell ref="C28:H28"/>
    <mergeCell ref="C29:H29"/>
    <mergeCell ref="C30:H30"/>
    <mergeCell ref="B32:H32"/>
    <mergeCell ref="C34:I34"/>
    <mergeCell ref="C35:H35"/>
    <mergeCell ref="O38:O39"/>
    <mergeCell ref="P38:R39"/>
    <mergeCell ref="P40:R40"/>
    <mergeCell ref="P41:R41"/>
    <mergeCell ref="C36:H36"/>
    <mergeCell ref="B37:H37"/>
    <mergeCell ref="K37:S37"/>
    <mergeCell ref="L38:L39"/>
    <mergeCell ref="M38:M39"/>
    <mergeCell ref="N38:N39"/>
    <mergeCell ref="S38:S39"/>
  </mergeCell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3.25"/>
    <col customWidth="1" min="3" max="3" width="11.38"/>
    <col customWidth="1" min="4" max="4" width="10.13"/>
    <col customWidth="1" min="5" max="5" width="9.0"/>
    <col customWidth="1" min="6" max="6" width="10.88"/>
    <col customWidth="1" min="7" max="7" width="9.0"/>
    <col customWidth="1" min="8" max="17" width="10.88"/>
    <col customWidth="1" min="18" max="18" width="9.0"/>
    <col customWidth="1" min="19" max="26" width="8.0"/>
  </cols>
  <sheetData>
    <row r="1" ht="14.25" customHeight="1"/>
    <row r="2" ht="24.0" customHeight="1">
      <c r="A2" s="11" t="s">
        <v>65</v>
      </c>
      <c r="B2" s="81" t="s">
        <v>205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ht="25.5" customHeight="1">
      <c r="A3" s="11" t="s">
        <v>67</v>
      </c>
      <c r="B3" s="84" t="s">
        <v>206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</row>
    <row r="4" ht="14.25" customHeight="1">
      <c r="A4" s="11" t="s">
        <v>68</v>
      </c>
      <c r="B4" s="84" t="s">
        <v>69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ht="14.25" customHeight="1"/>
    <row r="6" ht="14.25" customHeight="1"/>
    <row r="7" ht="14.25" customHeight="1">
      <c r="A7" s="85" t="s">
        <v>70</v>
      </c>
      <c r="B7" s="86" t="s">
        <v>71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</row>
    <row r="8" ht="25.5" customHeight="1">
      <c r="A8" s="89"/>
      <c r="B8" s="90" t="s">
        <v>72</v>
      </c>
      <c r="C8" s="91"/>
      <c r="D8" s="90" t="s">
        <v>73</v>
      </c>
      <c r="E8" s="91"/>
      <c r="F8" s="90" t="s">
        <v>74</v>
      </c>
      <c r="G8" s="91"/>
      <c r="H8" s="90" t="s">
        <v>75</v>
      </c>
      <c r="I8" s="91"/>
      <c r="J8" s="90" t="s">
        <v>76</v>
      </c>
      <c r="K8" s="91"/>
      <c r="L8" s="90" t="s">
        <v>77</v>
      </c>
      <c r="M8" s="91"/>
      <c r="N8" s="90" t="s">
        <v>78</v>
      </c>
      <c r="O8" s="91"/>
      <c r="P8" s="90" t="s">
        <v>79</v>
      </c>
      <c r="Q8" s="91"/>
    </row>
    <row r="9" ht="14.25" customHeight="1">
      <c r="A9" s="92"/>
      <c r="B9" s="93" t="s">
        <v>80</v>
      </c>
      <c r="C9" s="93" t="s">
        <v>81</v>
      </c>
      <c r="D9" s="93" t="s">
        <v>80</v>
      </c>
      <c r="E9" s="93" t="s">
        <v>81</v>
      </c>
      <c r="F9" s="93" t="s">
        <v>80</v>
      </c>
      <c r="G9" s="93" t="s">
        <v>81</v>
      </c>
      <c r="H9" s="93" t="s">
        <v>80</v>
      </c>
      <c r="I9" s="93" t="s">
        <v>81</v>
      </c>
      <c r="J9" s="93" t="s">
        <v>80</v>
      </c>
      <c r="K9" s="93" t="s">
        <v>81</v>
      </c>
      <c r="L9" s="93" t="s">
        <v>80</v>
      </c>
      <c r="M9" s="93" t="s">
        <v>81</v>
      </c>
      <c r="N9" s="93" t="s">
        <v>80</v>
      </c>
      <c r="O9" s="93" t="s">
        <v>81</v>
      </c>
      <c r="P9" s="93" t="s">
        <v>80</v>
      </c>
      <c r="Q9" s="93" t="s">
        <v>81</v>
      </c>
    </row>
    <row r="10" ht="15.0" customHeight="1">
      <c r="A10" s="94"/>
      <c r="B10" s="26">
        <v>6400.0</v>
      </c>
      <c r="C10" s="27">
        <f>L32+O32</f>
        <v>6400</v>
      </c>
      <c r="D10" s="26">
        <f>600-600</f>
        <v>0</v>
      </c>
      <c r="E10" s="29"/>
      <c r="F10" s="26"/>
      <c r="G10" s="31"/>
      <c r="H10" s="26"/>
      <c r="I10" s="31"/>
      <c r="J10" s="26"/>
      <c r="K10" s="31"/>
      <c r="L10" s="26"/>
      <c r="M10" s="31"/>
      <c r="N10" s="26"/>
      <c r="O10" s="31"/>
      <c r="P10" s="26"/>
      <c r="Q10" s="95"/>
    </row>
    <row r="11" ht="15.0" customHeight="1">
      <c r="A11" s="94"/>
      <c r="B11" s="96">
        <v>600.0</v>
      </c>
      <c r="C11" s="27">
        <f>R32</f>
        <v>600</v>
      </c>
      <c r="D11" s="26"/>
      <c r="E11" s="95"/>
      <c r="F11" s="26"/>
      <c r="G11" s="95"/>
      <c r="H11" s="26"/>
      <c r="I11" s="95"/>
      <c r="J11" s="26"/>
      <c r="K11" s="95"/>
      <c r="L11" s="26"/>
      <c r="M11" s="95"/>
      <c r="N11" s="26"/>
      <c r="O11" s="95"/>
      <c r="P11" s="26"/>
      <c r="Q11" s="95"/>
    </row>
    <row r="12" ht="14.25" customHeight="1">
      <c r="A12" s="97"/>
      <c r="B12" s="26"/>
      <c r="C12" s="95"/>
      <c r="D12" s="26"/>
      <c r="E12" s="95"/>
      <c r="F12" s="26"/>
      <c r="G12" s="95"/>
      <c r="H12" s="26"/>
      <c r="I12" s="95"/>
      <c r="J12" s="26"/>
      <c r="K12" s="95"/>
      <c r="L12" s="26"/>
      <c r="M12" s="95"/>
      <c r="N12" s="26"/>
      <c r="O12" s="95"/>
      <c r="P12" s="26"/>
      <c r="Q12" s="95"/>
    </row>
    <row r="13" ht="14.25" customHeight="1">
      <c r="A13" s="97"/>
      <c r="B13" s="26"/>
      <c r="C13" s="95"/>
      <c r="D13" s="26"/>
      <c r="E13" s="95"/>
      <c r="F13" s="26"/>
      <c r="G13" s="95"/>
      <c r="H13" s="26"/>
      <c r="I13" s="95"/>
      <c r="J13" s="26"/>
      <c r="K13" s="95"/>
      <c r="L13" s="26"/>
      <c r="M13" s="95"/>
      <c r="N13" s="26"/>
      <c r="O13" s="95"/>
      <c r="P13" s="26"/>
      <c r="Q13" s="95"/>
    </row>
    <row r="14" ht="14.25" customHeight="1">
      <c r="A14" s="97"/>
      <c r="B14" s="26"/>
      <c r="C14" s="95"/>
      <c r="D14" s="26"/>
      <c r="E14" s="95"/>
      <c r="F14" s="26"/>
      <c r="G14" s="95"/>
      <c r="H14" s="26"/>
      <c r="I14" s="95"/>
      <c r="J14" s="26"/>
      <c r="K14" s="95"/>
      <c r="L14" s="26"/>
      <c r="M14" s="95"/>
      <c r="N14" s="26"/>
      <c r="O14" s="95"/>
      <c r="P14" s="26"/>
      <c r="Q14" s="95"/>
    </row>
    <row r="15" ht="14.25" customHeight="1">
      <c r="A15" s="97"/>
      <c r="B15" s="26"/>
      <c r="C15" s="97"/>
      <c r="D15" s="26"/>
      <c r="E15" s="97"/>
      <c r="F15" s="26"/>
      <c r="G15" s="97"/>
      <c r="H15" s="26"/>
      <c r="I15" s="97"/>
      <c r="J15" s="26"/>
      <c r="K15" s="97"/>
      <c r="L15" s="26"/>
      <c r="M15" s="97"/>
      <c r="N15" s="26"/>
      <c r="O15" s="97"/>
      <c r="P15" s="26"/>
      <c r="Q15" s="97"/>
    </row>
    <row r="16" ht="14.25" customHeight="1">
      <c r="A16" s="97"/>
      <c r="B16" s="26"/>
      <c r="C16" s="97"/>
      <c r="D16" s="26"/>
      <c r="E16" s="97"/>
      <c r="F16" s="26"/>
      <c r="G16" s="97"/>
      <c r="H16" s="26"/>
      <c r="I16" s="97"/>
      <c r="J16" s="26"/>
      <c r="K16" s="97"/>
      <c r="L16" s="26"/>
      <c r="M16" s="97"/>
      <c r="N16" s="26"/>
      <c r="O16" s="97"/>
      <c r="P16" s="26"/>
      <c r="Q16" s="97"/>
    </row>
    <row r="17" ht="14.25" customHeight="1">
      <c r="A17" s="11" t="s">
        <v>82</v>
      </c>
      <c r="B17" s="98">
        <f t="shared" ref="B17:C17" si="1">SUM(B10:B16)</f>
        <v>7000</v>
      </c>
      <c r="C17" s="98">
        <f t="shared" si="1"/>
        <v>7000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ht="14.25" customHeight="1"/>
    <row r="19" ht="14.25" customHeight="1"/>
    <row r="20" ht="15.0" customHeight="1">
      <c r="A20" s="99" t="s">
        <v>83</v>
      </c>
      <c r="B20" s="82"/>
      <c r="C20" s="82"/>
      <c r="D20" s="82"/>
      <c r="E20" s="82"/>
      <c r="F20" s="82"/>
      <c r="G20" s="82"/>
      <c r="H20" s="100"/>
    </row>
    <row r="21" ht="15.0" customHeight="1">
      <c r="A21" s="101"/>
      <c r="B21" s="102"/>
      <c r="C21" s="103"/>
      <c r="K21" s="104" t="s">
        <v>207</v>
      </c>
      <c r="L21" s="105"/>
      <c r="N21" s="104" t="s">
        <v>208</v>
      </c>
      <c r="O21" s="105"/>
      <c r="Q21" s="211" t="s">
        <v>209</v>
      </c>
      <c r="R21" s="105"/>
    </row>
    <row r="22" ht="15.0" customHeight="1">
      <c r="A22" s="106" t="s">
        <v>70</v>
      </c>
      <c r="B22" s="107" t="s">
        <v>87</v>
      </c>
      <c r="C22" s="108" t="s">
        <v>5</v>
      </c>
      <c r="D22" s="109"/>
      <c r="E22" s="109"/>
      <c r="F22" s="109"/>
      <c r="G22" s="109"/>
      <c r="H22" s="109"/>
      <c r="I22" s="91"/>
      <c r="K22" s="110"/>
      <c r="L22" s="111"/>
      <c r="N22" s="110"/>
      <c r="O22" s="111"/>
      <c r="Q22" s="110"/>
      <c r="R22" s="111"/>
    </row>
    <row r="23" ht="25.5" customHeight="1">
      <c r="A23" s="112"/>
      <c r="B23" s="112" t="s">
        <v>88</v>
      </c>
      <c r="C23" s="113" t="s">
        <v>89</v>
      </c>
      <c r="D23" s="109"/>
      <c r="E23" s="109"/>
      <c r="F23" s="109"/>
      <c r="G23" s="109"/>
      <c r="H23" s="91"/>
      <c r="I23" s="114">
        <v>6400.0</v>
      </c>
      <c r="K23" s="115" t="s">
        <v>90</v>
      </c>
      <c r="L23" s="115" t="s">
        <v>4</v>
      </c>
      <c r="N23" s="115" t="s">
        <v>90</v>
      </c>
      <c r="O23" s="115" t="s">
        <v>4</v>
      </c>
      <c r="Q23" s="115" t="s">
        <v>90</v>
      </c>
      <c r="R23" s="115" t="s">
        <v>4</v>
      </c>
    </row>
    <row r="24" ht="14.25" customHeight="1">
      <c r="A24" s="112"/>
      <c r="B24" s="112" t="s">
        <v>88</v>
      </c>
      <c r="C24" s="116" t="s">
        <v>210</v>
      </c>
      <c r="D24" s="109"/>
      <c r="E24" s="109"/>
      <c r="F24" s="109"/>
      <c r="G24" s="109"/>
      <c r="H24" s="91"/>
      <c r="I24" s="114"/>
      <c r="K24" s="117">
        <v>44348.0</v>
      </c>
      <c r="L24" s="118">
        <v>400.0</v>
      </c>
      <c r="N24" s="117">
        <v>44348.0</v>
      </c>
      <c r="O24" s="118">
        <v>400.0</v>
      </c>
      <c r="Q24" s="117">
        <v>44348.0</v>
      </c>
      <c r="R24" s="118">
        <v>0.0</v>
      </c>
    </row>
    <row r="25" ht="14.25" customHeight="1">
      <c r="A25" s="212">
        <v>44460.0</v>
      </c>
      <c r="B25" s="112" t="s">
        <v>88</v>
      </c>
      <c r="C25" s="213" t="s">
        <v>211</v>
      </c>
      <c r="D25" s="150"/>
      <c r="E25" s="150"/>
      <c r="F25" s="150"/>
      <c r="G25" s="150"/>
      <c r="H25" s="151"/>
      <c r="I25" s="114">
        <v>300.0</v>
      </c>
      <c r="K25" s="117">
        <v>44378.0</v>
      </c>
      <c r="L25" s="118">
        <v>400.0</v>
      </c>
      <c r="N25" s="117">
        <v>44378.0</v>
      </c>
      <c r="O25" s="118">
        <v>400.0</v>
      </c>
      <c r="Q25" s="117">
        <v>44378.0</v>
      </c>
      <c r="R25" s="118">
        <v>0.0</v>
      </c>
    </row>
    <row r="26" ht="14.25" customHeight="1">
      <c r="A26" s="119">
        <v>44490.0</v>
      </c>
      <c r="B26" s="112" t="s">
        <v>88</v>
      </c>
      <c r="C26" s="213" t="s">
        <v>212</v>
      </c>
      <c r="D26" s="150"/>
      <c r="E26" s="150"/>
      <c r="F26" s="150"/>
      <c r="G26" s="150"/>
      <c r="H26" s="151"/>
      <c r="I26" s="114">
        <v>300.0</v>
      </c>
      <c r="K26" s="117">
        <v>44409.0</v>
      </c>
      <c r="L26" s="118">
        <v>400.0</v>
      </c>
      <c r="N26" s="117">
        <v>44409.0</v>
      </c>
      <c r="O26" s="118">
        <v>400.0</v>
      </c>
      <c r="Q26" s="117">
        <v>44409.0</v>
      </c>
      <c r="R26" s="118">
        <v>0.0</v>
      </c>
    </row>
    <row r="27" ht="14.25" customHeight="1">
      <c r="A27" s="112"/>
      <c r="B27" s="121" t="s">
        <v>4</v>
      </c>
      <c r="C27" s="122"/>
      <c r="D27" s="122"/>
      <c r="E27" s="122"/>
      <c r="F27" s="122"/>
      <c r="G27" s="122"/>
      <c r="H27" s="123"/>
      <c r="I27" s="142"/>
      <c r="K27" s="117">
        <v>44440.0</v>
      </c>
      <c r="L27" s="118">
        <v>400.0</v>
      </c>
      <c r="N27" s="117">
        <v>44440.0</v>
      </c>
      <c r="O27" s="118">
        <v>400.0</v>
      </c>
      <c r="Q27" s="117">
        <v>44440.0</v>
      </c>
      <c r="R27" s="118">
        <v>300.0</v>
      </c>
    </row>
    <row r="28" ht="14.25" customHeight="1">
      <c r="A28" s="125"/>
      <c r="B28" s="125"/>
      <c r="C28" s="126"/>
      <c r="D28" s="126"/>
      <c r="E28" s="126"/>
      <c r="F28" s="126"/>
      <c r="G28" s="126"/>
      <c r="H28" s="126"/>
      <c r="I28" s="127"/>
      <c r="K28" s="117">
        <v>44470.0</v>
      </c>
      <c r="L28" s="118">
        <v>400.0</v>
      </c>
      <c r="N28" s="117">
        <v>44470.0</v>
      </c>
      <c r="O28" s="118">
        <v>400.0</v>
      </c>
      <c r="Q28" s="117">
        <v>44470.0</v>
      </c>
      <c r="R28" s="118">
        <v>300.0</v>
      </c>
    </row>
    <row r="29" ht="14.25" customHeight="1">
      <c r="A29" s="106" t="s">
        <v>70</v>
      </c>
      <c r="B29" s="107" t="s">
        <v>87</v>
      </c>
      <c r="C29" s="108" t="s">
        <v>94</v>
      </c>
      <c r="D29" s="109"/>
      <c r="E29" s="109"/>
      <c r="F29" s="109"/>
      <c r="G29" s="109"/>
      <c r="H29" s="109"/>
      <c r="I29" s="91"/>
      <c r="K29" s="117">
        <v>44501.0</v>
      </c>
      <c r="L29" s="118">
        <v>400.0</v>
      </c>
      <c r="N29" s="117">
        <v>44501.0</v>
      </c>
      <c r="O29" s="118">
        <v>400.0</v>
      </c>
      <c r="Q29" s="117">
        <v>44501.0</v>
      </c>
      <c r="R29" s="118">
        <v>0.0</v>
      </c>
    </row>
    <row r="30" ht="14.25" customHeight="1">
      <c r="A30" s="130"/>
      <c r="B30" s="131" t="s">
        <v>95</v>
      </c>
      <c r="C30" s="132"/>
      <c r="D30" s="109"/>
      <c r="E30" s="109"/>
      <c r="F30" s="109"/>
      <c r="G30" s="109"/>
      <c r="H30" s="91"/>
      <c r="I30" s="114"/>
      <c r="K30" s="117">
        <v>44531.0</v>
      </c>
      <c r="L30" s="118">
        <v>400.0</v>
      </c>
      <c r="N30" s="117">
        <v>44531.0</v>
      </c>
      <c r="O30" s="118">
        <v>400.0</v>
      </c>
      <c r="Q30" s="117">
        <v>44531.0</v>
      </c>
      <c r="R30" s="118">
        <v>0.0</v>
      </c>
    </row>
    <row r="31" ht="14.25" customHeight="1">
      <c r="A31" s="130"/>
      <c r="B31" s="131" t="s">
        <v>95</v>
      </c>
      <c r="C31" s="132"/>
      <c r="D31" s="109"/>
      <c r="E31" s="109"/>
      <c r="F31" s="109"/>
      <c r="G31" s="109"/>
      <c r="H31" s="91"/>
      <c r="I31" s="114"/>
      <c r="K31" s="117">
        <v>44562.0</v>
      </c>
      <c r="L31" s="118">
        <v>400.0</v>
      </c>
      <c r="N31" s="117">
        <v>44562.0</v>
      </c>
      <c r="O31" s="118">
        <v>400.0</v>
      </c>
      <c r="Q31" s="117">
        <v>44562.0</v>
      </c>
      <c r="R31" s="118">
        <v>0.0</v>
      </c>
    </row>
    <row r="32" ht="14.25" customHeight="1">
      <c r="A32" s="130"/>
      <c r="B32" s="131" t="s">
        <v>95</v>
      </c>
      <c r="C32" s="132"/>
      <c r="D32" s="109"/>
      <c r="E32" s="109"/>
      <c r="F32" s="109"/>
      <c r="G32" s="109"/>
      <c r="H32" s="91"/>
      <c r="I32" s="134"/>
      <c r="K32" s="135" t="s">
        <v>4</v>
      </c>
      <c r="L32" s="135">
        <f>SUM(L24:L31)</f>
        <v>3200</v>
      </c>
      <c r="N32" s="135" t="s">
        <v>4</v>
      </c>
      <c r="O32" s="135">
        <f>SUM(O24:O31)</f>
        <v>3200</v>
      </c>
      <c r="Q32" s="135" t="s">
        <v>4</v>
      </c>
      <c r="R32" s="135">
        <f>SUM(R24:R31)</f>
        <v>600</v>
      </c>
    </row>
    <row r="33" ht="14.25" customHeight="1">
      <c r="A33" s="136"/>
      <c r="B33" s="131" t="s">
        <v>95</v>
      </c>
      <c r="C33" s="137"/>
      <c r="D33" s="137"/>
      <c r="E33" s="137"/>
      <c r="F33" s="137"/>
      <c r="G33" s="137"/>
      <c r="H33" s="138"/>
      <c r="I33" s="139"/>
    </row>
    <row r="34" ht="14.25" customHeight="1">
      <c r="A34" s="140"/>
      <c r="B34" s="141" t="s">
        <v>4</v>
      </c>
      <c r="C34" s="82"/>
      <c r="D34" s="82"/>
      <c r="E34" s="82"/>
      <c r="F34" s="82"/>
      <c r="G34" s="82"/>
      <c r="H34" s="100"/>
      <c r="I34" s="135">
        <f>SUM(I30:I32)</f>
        <v>0</v>
      </c>
    </row>
    <row r="35" ht="14.25" customHeight="1"/>
    <row r="36" ht="14.25" customHeight="1">
      <c r="A36" s="106" t="s">
        <v>70</v>
      </c>
      <c r="B36" s="107" t="s">
        <v>87</v>
      </c>
      <c r="C36" s="132"/>
      <c r="D36" s="109"/>
      <c r="E36" s="109"/>
      <c r="F36" s="109"/>
      <c r="G36" s="109"/>
      <c r="H36" s="109"/>
      <c r="I36" s="91"/>
    </row>
    <row r="37" ht="14.25" customHeight="1">
      <c r="A37" s="112"/>
      <c r="B37" s="112"/>
      <c r="C37" s="132"/>
      <c r="D37" s="109"/>
      <c r="E37" s="109"/>
      <c r="F37" s="109"/>
      <c r="G37" s="109"/>
      <c r="H37" s="91"/>
      <c r="I37" s="114"/>
    </row>
    <row r="38" ht="14.25" customHeight="1">
      <c r="A38" s="112"/>
      <c r="B38" s="112"/>
      <c r="C38" s="132"/>
      <c r="D38" s="109"/>
      <c r="E38" s="109"/>
      <c r="F38" s="109"/>
      <c r="G38" s="109"/>
      <c r="H38" s="91"/>
      <c r="I38" s="114"/>
    </row>
    <row r="39" ht="14.25" customHeight="1">
      <c r="A39" s="112"/>
      <c r="B39" s="121" t="s">
        <v>4</v>
      </c>
      <c r="C39" s="122"/>
      <c r="D39" s="122"/>
      <c r="E39" s="122"/>
      <c r="F39" s="122"/>
      <c r="G39" s="122"/>
      <c r="H39" s="123"/>
      <c r="I39" s="142"/>
      <c r="K39" s="143" t="s">
        <v>96</v>
      </c>
      <c r="L39" s="87"/>
      <c r="M39" s="87"/>
      <c r="N39" s="87"/>
      <c r="O39" s="87"/>
      <c r="P39" s="87"/>
      <c r="Q39" s="87"/>
      <c r="R39" s="87"/>
      <c r="S39" s="88"/>
    </row>
    <row r="40" ht="14.25" customHeight="1">
      <c r="A40" s="125"/>
      <c r="B40" s="144"/>
      <c r="C40" s="144"/>
      <c r="D40" s="144"/>
      <c r="E40" s="144"/>
      <c r="F40" s="144"/>
      <c r="G40" s="144"/>
      <c r="H40" s="144"/>
      <c r="I40" s="144"/>
      <c r="K40" s="145" t="s">
        <v>97</v>
      </c>
      <c r="L40" s="146" t="s">
        <v>98</v>
      </c>
      <c r="M40" s="147" t="s">
        <v>99</v>
      </c>
      <c r="N40" s="146" t="s">
        <v>70</v>
      </c>
      <c r="O40" s="148" t="s">
        <v>100</v>
      </c>
      <c r="P40" s="149" t="s">
        <v>101</v>
      </c>
      <c r="Q40" s="150"/>
      <c r="R40" s="151"/>
      <c r="S40" s="152" t="s">
        <v>102</v>
      </c>
    </row>
    <row r="41" ht="14.25" customHeight="1">
      <c r="K41" s="153"/>
      <c r="L41" s="153"/>
      <c r="M41" s="153"/>
      <c r="N41" s="153"/>
      <c r="O41" s="153"/>
      <c r="P41" s="154"/>
      <c r="Q41" s="155"/>
      <c r="R41" s="156"/>
      <c r="S41" s="153"/>
    </row>
    <row r="42" ht="14.25" customHeight="1">
      <c r="A42" s="106" t="s">
        <v>70</v>
      </c>
      <c r="B42" s="107" t="s">
        <v>87</v>
      </c>
      <c r="C42" s="132"/>
      <c r="D42" s="109"/>
      <c r="E42" s="109"/>
      <c r="F42" s="109"/>
      <c r="G42" s="109"/>
      <c r="H42" s="109"/>
      <c r="I42" s="91"/>
      <c r="K42" s="157"/>
      <c r="L42" s="158"/>
      <c r="M42" s="158"/>
      <c r="N42" s="159"/>
      <c r="O42" s="160"/>
      <c r="P42" s="161"/>
      <c r="Q42" s="109"/>
      <c r="R42" s="91"/>
      <c r="S42" s="162"/>
    </row>
    <row r="43" ht="14.25" customHeight="1">
      <c r="A43" s="112"/>
      <c r="B43" s="112"/>
      <c r="C43" s="132"/>
      <c r="D43" s="109"/>
      <c r="E43" s="109"/>
      <c r="F43" s="109"/>
      <c r="G43" s="109"/>
      <c r="H43" s="91"/>
      <c r="I43" s="114"/>
      <c r="K43" s="163"/>
      <c r="L43" s="164"/>
      <c r="M43" s="164"/>
      <c r="N43" s="165"/>
      <c r="O43" s="166"/>
      <c r="P43" s="161"/>
      <c r="Q43" s="109"/>
      <c r="R43" s="91"/>
      <c r="S43" s="167"/>
    </row>
    <row r="44" ht="14.25" customHeight="1">
      <c r="A44" s="112"/>
      <c r="B44" s="112"/>
      <c r="C44" s="132"/>
      <c r="D44" s="109"/>
      <c r="E44" s="109"/>
      <c r="F44" s="109"/>
      <c r="G44" s="109"/>
      <c r="H44" s="91"/>
      <c r="I44" s="114"/>
      <c r="K44" s="115"/>
      <c r="L44" s="115"/>
      <c r="M44" s="115"/>
      <c r="N44" s="115"/>
      <c r="O44" s="115"/>
      <c r="P44" s="115"/>
      <c r="Q44" s="115"/>
      <c r="R44" s="115"/>
      <c r="S44" s="115"/>
    </row>
    <row r="45" ht="14.25" customHeight="1">
      <c r="A45" s="112"/>
      <c r="B45" s="121" t="s">
        <v>4</v>
      </c>
      <c r="C45" s="122"/>
      <c r="D45" s="122"/>
      <c r="E45" s="122"/>
      <c r="F45" s="122"/>
      <c r="G45" s="122"/>
      <c r="H45" s="123"/>
      <c r="I45" s="142"/>
    </row>
    <row r="46" ht="14.25" customHeight="1"/>
    <row r="47" ht="14.25" customHeight="1">
      <c r="A47" s="106" t="s">
        <v>70</v>
      </c>
      <c r="B47" s="107" t="s">
        <v>87</v>
      </c>
      <c r="C47" s="132"/>
      <c r="D47" s="109"/>
      <c r="E47" s="109"/>
      <c r="F47" s="109"/>
      <c r="G47" s="109"/>
      <c r="H47" s="109"/>
      <c r="I47" s="91"/>
    </row>
    <row r="48" ht="14.25" customHeight="1">
      <c r="A48" s="112"/>
      <c r="B48" s="112"/>
      <c r="C48" s="132"/>
      <c r="D48" s="109"/>
      <c r="E48" s="109"/>
      <c r="F48" s="109"/>
      <c r="G48" s="109"/>
      <c r="H48" s="91"/>
      <c r="I48" s="114"/>
    </row>
    <row r="49" ht="14.25" customHeight="1">
      <c r="A49" s="112"/>
      <c r="B49" s="112"/>
      <c r="C49" s="132"/>
      <c r="D49" s="109"/>
      <c r="E49" s="109"/>
      <c r="F49" s="109"/>
      <c r="G49" s="109"/>
      <c r="H49" s="91"/>
      <c r="I49" s="114"/>
    </row>
    <row r="50" ht="14.25" customHeight="1">
      <c r="A50" s="112"/>
      <c r="B50" s="121" t="s">
        <v>4</v>
      </c>
      <c r="C50" s="122"/>
      <c r="D50" s="122"/>
      <c r="E50" s="122"/>
      <c r="F50" s="122"/>
      <c r="G50" s="122"/>
      <c r="H50" s="123"/>
      <c r="I50" s="142"/>
    </row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50">
    <mergeCell ref="P42:R42"/>
    <mergeCell ref="P43:R43"/>
    <mergeCell ref="C36:I36"/>
    <mergeCell ref="C37:H37"/>
    <mergeCell ref="C38:H38"/>
    <mergeCell ref="B39:H39"/>
    <mergeCell ref="K39:S39"/>
    <mergeCell ref="L40:L41"/>
    <mergeCell ref="S40:S41"/>
    <mergeCell ref="C49:H49"/>
    <mergeCell ref="B50:H50"/>
    <mergeCell ref="K40:K41"/>
    <mergeCell ref="C42:I42"/>
    <mergeCell ref="C43:H43"/>
    <mergeCell ref="C44:H44"/>
    <mergeCell ref="B45:H45"/>
    <mergeCell ref="C47:I47"/>
    <mergeCell ref="C48:H48"/>
    <mergeCell ref="J8:K8"/>
    <mergeCell ref="L8:M8"/>
    <mergeCell ref="K21:L22"/>
    <mergeCell ref="N21:O22"/>
    <mergeCell ref="Q21:R22"/>
    <mergeCell ref="N8:O8"/>
    <mergeCell ref="P8:Q8"/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A20:H20"/>
    <mergeCell ref="C22:I22"/>
    <mergeCell ref="C23:H23"/>
    <mergeCell ref="C24:H24"/>
    <mergeCell ref="C25:H25"/>
    <mergeCell ref="C26:H26"/>
    <mergeCell ref="B27:H27"/>
    <mergeCell ref="C29:I29"/>
    <mergeCell ref="C30:H30"/>
    <mergeCell ref="C31:H31"/>
    <mergeCell ref="C32:H32"/>
    <mergeCell ref="B34:H34"/>
    <mergeCell ref="M40:M41"/>
    <mergeCell ref="N40:N41"/>
    <mergeCell ref="O40:O41"/>
    <mergeCell ref="P40:R41"/>
  </mergeCells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3.25"/>
    <col customWidth="1" min="3" max="3" width="11.38"/>
    <col customWidth="1" min="4" max="4" width="10.13"/>
    <col customWidth="1" min="5" max="5" width="9.0"/>
    <col customWidth="1" min="6" max="6" width="10.88"/>
    <col customWidth="1" min="7" max="7" width="9.0"/>
    <col customWidth="1" min="8" max="17" width="10.88"/>
    <col customWidth="1" min="18" max="18" width="9.0"/>
    <col customWidth="1" min="19" max="26" width="8.0"/>
  </cols>
  <sheetData>
    <row r="1" ht="14.25" customHeight="1"/>
    <row r="2" ht="24.0" customHeight="1">
      <c r="A2" s="11" t="s">
        <v>65</v>
      </c>
      <c r="B2" s="81" t="s">
        <v>213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ht="25.5" customHeight="1">
      <c r="A3" s="11" t="s">
        <v>67</v>
      </c>
      <c r="B3" s="84" t="s">
        <v>52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</row>
    <row r="4" ht="14.25" customHeight="1">
      <c r="A4" s="11" t="s">
        <v>68</v>
      </c>
      <c r="B4" s="84" t="s">
        <v>69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ht="14.25" customHeight="1"/>
    <row r="6" ht="14.25" customHeight="1"/>
    <row r="7" ht="14.25" customHeight="1">
      <c r="A7" s="85" t="s">
        <v>70</v>
      </c>
      <c r="B7" s="86" t="s">
        <v>71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</row>
    <row r="8" ht="25.5" customHeight="1">
      <c r="A8" s="89"/>
      <c r="B8" s="90" t="s">
        <v>72</v>
      </c>
      <c r="C8" s="91"/>
      <c r="D8" s="90" t="s">
        <v>73</v>
      </c>
      <c r="E8" s="91"/>
      <c r="F8" s="90" t="s">
        <v>74</v>
      </c>
      <c r="G8" s="91"/>
      <c r="H8" s="90" t="s">
        <v>75</v>
      </c>
      <c r="I8" s="91"/>
      <c r="J8" s="90" t="s">
        <v>76</v>
      </c>
      <c r="K8" s="91"/>
      <c r="L8" s="90" t="s">
        <v>77</v>
      </c>
      <c r="M8" s="91"/>
      <c r="N8" s="90" t="s">
        <v>78</v>
      </c>
      <c r="O8" s="91"/>
      <c r="P8" s="90" t="s">
        <v>79</v>
      </c>
      <c r="Q8" s="91"/>
    </row>
    <row r="9" ht="14.25" customHeight="1">
      <c r="A9" s="92"/>
      <c r="B9" s="93" t="s">
        <v>80</v>
      </c>
      <c r="C9" s="93" t="s">
        <v>81</v>
      </c>
      <c r="D9" s="93" t="s">
        <v>80</v>
      </c>
      <c r="E9" s="93" t="s">
        <v>81</v>
      </c>
      <c r="F9" s="93" t="s">
        <v>80</v>
      </c>
      <c r="G9" s="93" t="s">
        <v>81</v>
      </c>
      <c r="H9" s="93" t="s">
        <v>80</v>
      </c>
      <c r="I9" s="93" t="s">
        <v>81</v>
      </c>
      <c r="J9" s="93" t="s">
        <v>80</v>
      </c>
      <c r="K9" s="93" t="s">
        <v>81</v>
      </c>
      <c r="L9" s="93" t="s">
        <v>80</v>
      </c>
      <c r="M9" s="93" t="s">
        <v>81</v>
      </c>
      <c r="N9" s="93" t="s">
        <v>80</v>
      </c>
      <c r="O9" s="93" t="s">
        <v>81</v>
      </c>
      <c r="P9" s="93" t="s">
        <v>80</v>
      </c>
      <c r="Q9" s="93" t="s">
        <v>81</v>
      </c>
    </row>
    <row r="10" ht="15.0" customHeight="1">
      <c r="A10" s="94"/>
      <c r="B10" s="26">
        <v>5600.0</v>
      </c>
      <c r="C10" s="27">
        <f>L32+O32</f>
        <v>5600</v>
      </c>
      <c r="D10" s="26">
        <v>1400.0</v>
      </c>
      <c r="E10" s="29">
        <f>I32</f>
        <v>1512.85</v>
      </c>
      <c r="F10" s="26"/>
      <c r="G10" s="31"/>
      <c r="H10" s="26"/>
      <c r="I10" s="31"/>
      <c r="J10" s="26"/>
      <c r="K10" s="31"/>
      <c r="L10" s="26"/>
      <c r="M10" s="31"/>
      <c r="N10" s="26"/>
      <c r="O10" s="31"/>
      <c r="P10" s="26"/>
      <c r="Q10" s="95"/>
    </row>
    <row r="11" ht="15.0" customHeight="1">
      <c r="A11" s="94"/>
      <c r="B11" s="26"/>
      <c r="C11" s="95"/>
      <c r="D11" s="26"/>
      <c r="E11" s="95"/>
      <c r="F11" s="26"/>
      <c r="G11" s="95"/>
      <c r="H11" s="26"/>
      <c r="I11" s="95"/>
      <c r="J11" s="26"/>
      <c r="K11" s="95"/>
      <c r="L11" s="26"/>
      <c r="M11" s="95"/>
      <c r="N11" s="26"/>
      <c r="O11" s="95"/>
      <c r="P11" s="26"/>
      <c r="Q11" s="95"/>
    </row>
    <row r="12" ht="14.25" customHeight="1">
      <c r="A12" s="97"/>
      <c r="B12" s="26"/>
      <c r="C12" s="95"/>
      <c r="D12" s="26"/>
      <c r="E12" s="95"/>
      <c r="F12" s="26"/>
      <c r="G12" s="95"/>
      <c r="H12" s="26"/>
      <c r="I12" s="95"/>
      <c r="J12" s="26"/>
      <c r="K12" s="95"/>
      <c r="L12" s="26"/>
      <c r="M12" s="95"/>
      <c r="N12" s="26"/>
      <c r="O12" s="95"/>
      <c r="P12" s="26"/>
      <c r="Q12" s="95"/>
    </row>
    <row r="13" ht="14.25" customHeight="1">
      <c r="A13" s="97"/>
      <c r="B13" s="26"/>
      <c r="C13" s="95"/>
      <c r="D13" s="26"/>
      <c r="E13" s="95"/>
      <c r="F13" s="26"/>
      <c r="G13" s="95"/>
      <c r="H13" s="26"/>
      <c r="I13" s="95"/>
      <c r="J13" s="26"/>
      <c r="K13" s="95"/>
      <c r="L13" s="26"/>
      <c r="M13" s="95"/>
      <c r="N13" s="26"/>
      <c r="O13" s="95"/>
      <c r="P13" s="26"/>
      <c r="Q13" s="95"/>
    </row>
    <row r="14" ht="14.25" customHeight="1">
      <c r="A14" s="97"/>
      <c r="B14" s="26"/>
      <c r="C14" s="95"/>
      <c r="D14" s="26"/>
      <c r="E14" s="95"/>
      <c r="F14" s="26"/>
      <c r="G14" s="95"/>
      <c r="H14" s="26"/>
      <c r="I14" s="95"/>
      <c r="J14" s="26"/>
      <c r="K14" s="95"/>
      <c r="L14" s="26"/>
      <c r="M14" s="95"/>
      <c r="N14" s="26"/>
      <c r="O14" s="95"/>
      <c r="P14" s="26"/>
      <c r="Q14" s="95"/>
    </row>
    <row r="15" ht="14.25" customHeight="1">
      <c r="A15" s="97"/>
      <c r="B15" s="26"/>
      <c r="C15" s="97"/>
      <c r="D15" s="26"/>
      <c r="E15" s="97"/>
      <c r="F15" s="26"/>
      <c r="G15" s="97"/>
      <c r="H15" s="26"/>
      <c r="I15" s="97"/>
      <c r="J15" s="26"/>
      <c r="K15" s="97"/>
      <c r="L15" s="26"/>
      <c r="M15" s="97"/>
      <c r="N15" s="26"/>
      <c r="O15" s="97"/>
      <c r="P15" s="26"/>
      <c r="Q15" s="97"/>
    </row>
    <row r="16" ht="14.25" customHeight="1">
      <c r="A16" s="97"/>
      <c r="B16" s="26"/>
      <c r="C16" s="97"/>
      <c r="D16" s="26"/>
      <c r="E16" s="97"/>
      <c r="F16" s="26"/>
      <c r="G16" s="97"/>
      <c r="H16" s="26"/>
      <c r="I16" s="97"/>
      <c r="J16" s="26"/>
      <c r="K16" s="97"/>
      <c r="L16" s="26"/>
      <c r="M16" s="97"/>
      <c r="N16" s="26"/>
      <c r="O16" s="97"/>
      <c r="P16" s="26"/>
      <c r="Q16" s="97"/>
    </row>
    <row r="17" ht="14.25" customHeight="1">
      <c r="A17" s="11" t="s">
        <v>82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ht="14.25" customHeight="1"/>
    <row r="19" ht="14.25" customHeight="1"/>
    <row r="20" ht="15.0" customHeight="1">
      <c r="A20" s="99" t="s">
        <v>83</v>
      </c>
      <c r="B20" s="82"/>
      <c r="C20" s="82"/>
      <c r="D20" s="82"/>
      <c r="E20" s="82"/>
      <c r="F20" s="82"/>
      <c r="G20" s="82"/>
      <c r="H20" s="100"/>
    </row>
    <row r="21" ht="15.0" customHeight="1">
      <c r="A21" s="101"/>
      <c r="B21" s="102"/>
      <c r="C21" s="103"/>
      <c r="K21" s="104" t="s">
        <v>214</v>
      </c>
      <c r="L21" s="105"/>
      <c r="N21" s="104" t="s">
        <v>215</v>
      </c>
      <c r="O21" s="105"/>
    </row>
    <row r="22" ht="15.0" customHeight="1">
      <c r="A22" s="106" t="s">
        <v>70</v>
      </c>
      <c r="B22" s="107" t="s">
        <v>87</v>
      </c>
      <c r="C22" s="108" t="s">
        <v>5</v>
      </c>
      <c r="D22" s="109"/>
      <c r="E22" s="109"/>
      <c r="F22" s="109"/>
      <c r="G22" s="109"/>
      <c r="H22" s="109"/>
      <c r="I22" s="91"/>
      <c r="K22" s="110"/>
      <c r="L22" s="111"/>
      <c r="N22" s="110"/>
      <c r="O22" s="111"/>
    </row>
    <row r="23" ht="25.5" customHeight="1">
      <c r="A23" s="112"/>
      <c r="B23" s="112" t="s">
        <v>88</v>
      </c>
      <c r="C23" s="113" t="s">
        <v>155</v>
      </c>
      <c r="D23" s="109"/>
      <c r="E23" s="109"/>
      <c r="F23" s="109"/>
      <c r="G23" s="109"/>
      <c r="H23" s="91"/>
      <c r="I23" s="114">
        <v>5600.0</v>
      </c>
      <c r="K23" s="115" t="s">
        <v>90</v>
      </c>
      <c r="L23" s="115" t="s">
        <v>4</v>
      </c>
      <c r="N23" s="115" t="s">
        <v>90</v>
      </c>
      <c r="O23" s="115" t="s">
        <v>4</v>
      </c>
    </row>
    <row r="24" ht="14.25" customHeight="1">
      <c r="A24" s="112"/>
      <c r="B24" s="112" t="s">
        <v>88</v>
      </c>
      <c r="C24" s="132"/>
      <c r="D24" s="109"/>
      <c r="E24" s="109"/>
      <c r="F24" s="109"/>
      <c r="G24" s="109"/>
      <c r="H24" s="91"/>
      <c r="I24" s="114"/>
      <c r="K24" s="117">
        <v>44368.0</v>
      </c>
      <c r="L24" s="118">
        <v>0.0</v>
      </c>
      <c r="N24" s="117">
        <v>44368.0</v>
      </c>
      <c r="O24" s="118">
        <v>0.0</v>
      </c>
    </row>
    <row r="25" ht="14.25" customHeight="1">
      <c r="A25" s="112"/>
      <c r="B25" s="121" t="s">
        <v>4</v>
      </c>
      <c r="C25" s="122"/>
      <c r="D25" s="122"/>
      <c r="E25" s="122"/>
      <c r="F25" s="122"/>
      <c r="G25" s="122"/>
      <c r="H25" s="123"/>
      <c r="I25" s="142"/>
      <c r="K25" s="117">
        <v>44378.0</v>
      </c>
      <c r="L25" s="118">
        <v>400.0</v>
      </c>
      <c r="N25" s="117">
        <v>44378.0</v>
      </c>
      <c r="O25" s="118">
        <v>400.0</v>
      </c>
    </row>
    <row r="26" ht="14.25" customHeight="1">
      <c r="A26" s="125"/>
      <c r="B26" s="125"/>
      <c r="C26" s="126"/>
      <c r="D26" s="126"/>
      <c r="E26" s="126"/>
      <c r="F26" s="126"/>
      <c r="G26" s="126"/>
      <c r="H26" s="126"/>
      <c r="I26" s="127"/>
      <c r="K26" s="117">
        <v>44409.0</v>
      </c>
      <c r="L26" s="118">
        <v>400.0</v>
      </c>
      <c r="N26" s="117">
        <v>44409.0</v>
      </c>
      <c r="O26" s="118">
        <v>400.0</v>
      </c>
    </row>
    <row r="27" ht="14.25" customHeight="1">
      <c r="A27" s="106" t="s">
        <v>70</v>
      </c>
      <c r="B27" s="128" t="s">
        <v>87</v>
      </c>
      <c r="C27" s="129" t="s">
        <v>94</v>
      </c>
      <c r="D27" s="87"/>
      <c r="E27" s="87"/>
      <c r="F27" s="87"/>
      <c r="G27" s="87"/>
      <c r="H27" s="87"/>
      <c r="I27" s="88"/>
      <c r="K27" s="117">
        <v>44440.0</v>
      </c>
      <c r="L27" s="118">
        <v>400.0</v>
      </c>
      <c r="N27" s="117">
        <v>44440.0</v>
      </c>
      <c r="O27" s="118">
        <v>400.0</v>
      </c>
    </row>
    <row r="28" ht="14.25" customHeight="1">
      <c r="A28" s="168">
        <v>44433.0</v>
      </c>
      <c r="B28" s="131" t="s">
        <v>95</v>
      </c>
      <c r="C28" s="116" t="s">
        <v>216</v>
      </c>
      <c r="D28" s="109"/>
      <c r="E28" s="109"/>
      <c r="F28" s="109"/>
      <c r="G28" s="109"/>
      <c r="H28" s="91"/>
      <c r="I28" s="120">
        <v>1272.58</v>
      </c>
      <c r="K28" s="117">
        <v>44470.0</v>
      </c>
      <c r="L28" s="118">
        <v>400.0</v>
      </c>
      <c r="N28" s="117">
        <v>44470.0</v>
      </c>
      <c r="O28" s="118">
        <v>400.0</v>
      </c>
    </row>
    <row r="29" ht="14.25" customHeight="1">
      <c r="A29" s="168">
        <v>44487.0</v>
      </c>
      <c r="B29" s="131" t="s">
        <v>95</v>
      </c>
      <c r="C29" s="116" t="s">
        <v>217</v>
      </c>
      <c r="D29" s="109"/>
      <c r="E29" s="109"/>
      <c r="F29" s="109"/>
      <c r="G29" s="109"/>
      <c r="H29" s="91"/>
      <c r="I29" s="120">
        <v>240.27</v>
      </c>
      <c r="K29" s="117">
        <v>44501.0</v>
      </c>
      <c r="L29" s="118">
        <v>400.0</v>
      </c>
      <c r="N29" s="117">
        <v>44501.0</v>
      </c>
      <c r="O29" s="118">
        <v>400.0</v>
      </c>
    </row>
    <row r="30" ht="14.25" customHeight="1">
      <c r="A30" s="130"/>
      <c r="B30" s="131" t="s">
        <v>95</v>
      </c>
      <c r="C30" s="132"/>
      <c r="D30" s="109"/>
      <c r="E30" s="109"/>
      <c r="F30" s="109"/>
      <c r="G30" s="109"/>
      <c r="H30" s="91"/>
      <c r="I30" s="134"/>
      <c r="K30" s="117">
        <v>44531.0</v>
      </c>
      <c r="L30" s="118">
        <v>400.0</v>
      </c>
      <c r="N30" s="117">
        <v>44531.0</v>
      </c>
      <c r="O30" s="118">
        <v>400.0</v>
      </c>
    </row>
    <row r="31" ht="14.25" customHeight="1">
      <c r="A31" s="136"/>
      <c r="B31" s="131" t="s">
        <v>95</v>
      </c>
      <c r="C31" s="137"/>
      <c r="D31" s="137"/>
      <c r="E31" s="137"/>
      <c r="F31" s="137"/>
      <c r="G31" s="137"/>
      <c r="H31" s="138"/>
      <c r="I31" s="139"/>
      <c r="K31" s="117">
        <v>44562.0</v>
      </c>
      <c r="L31" s="118">
        <v>400.0</v>
      </c>
      <c r="N31" s="117">
        <v>44562.0</v>
      </c>
      <c r="O31" s="118">
        <v>400.0</v>
      </c>
    </row>
    <row r="32" ht="14.25" customHeight="1">
      <c r="A32" s="140"/>
      <c r="B32" s="141" t="s">
        <v>4</v>
      </c>
      <c r="C32" s="82"/>
      <c r="D32" s="82"/>
      <c r="E32" s="82"/>
      <c r="F32" s="82"/>
      <c r="G32" s="82"/>
      <c r="H32" s="100"/>
      <c r="I32" s="135">
        <f>SUM(I28:I30)</f>
        <v>1512.85</v>
      </c>
      <c r="K32" s="135" t="s">
        <v>4</v>
      </c>
      <c r="L32" s="135">
        <f>SUM(L25:L31)</f>
        <v>2800</v>
      </c>
      <c r="M32" s="135"/>
      <c r="N32" s="135" t="s">
        <v>4</v>
      </c>
      <c r="O32" s="135">
        <f>SUM(O25:O31)</f>
        <v>2800</v>
      </c>
    </row>
    <row r="33" ht="14.25" customHeight="1"/>
    <row r="34" ht="14.25" customHeight="1">
      <c r="A34" s="106" t="s">
        <v>70</v>
      </c>
      <c r="B34" s="107" t="s">
        <v>87</v>
      </c>
      <c r="C34" s="132"/>
      <c r="D34" s="109"/>
      <c r="E34" s="109"/>
      <c r="F34" s="109"/>
      <c r="G34" s="109"/>
      <c r="H34" s="109"/>
      <c r="I34" s="91"/>
    </row>
    <row r="35" ht="14.25" customHeight="1">
      <c r="A35" s="112"/>
      <c r="B35" s="112"/>
      <c r="C35" s="132"/>
      <c r="D35" s="109"/>
      <c r="E35" s="109"/>
      <c r="F35" s="109"/>
      <c r="G35" s="109"/>
      <c r="H35" s="91"/>
      <c r="I35" s="114"/>
    </row>
    <row r="36" ht="14.25" customHeight="1">
      <c r="A36" s="112"/>
      <c r="B36" s="112"/>
      <c r="C36" s="132"/>
      <c r="D36" s="109"/>
      <c r="E36" s="109"/>
      <c r="F36" s="109"/>
      <c r="G36" s="109"/>
      <c r="H36" s="91"/>
      <c r="I36" s="114"/>
    </row>
    <row r="37" ht="14.25" customHeight="1">
      <c r="A37" s="112"/>
      <c r="B37" s="121" t="s">
        <v>4</v>
      </c>
      <c r="C37" s="122"/>
      <c r="D37" s="122"/>
      <c r="E37" s="122"/>
      <c r="F37" s="122"/>
      <c r="G37" s="122"/>
      <c r="H37" s="123"/>
      <c r="I37" s="142"/>
      <c r="K37" s="143" t="s">
        <v>96</v>
      </c>
      <c r="L37" s="87"/>
      <c r="M37" s="87"/>
      <c r="N37" s="87"/>
      <c r="O37" s="87"/>
      <c r="P37" s="87"/>
      <c r="Q37" s="87"/>
      <c r="R37" s="87"/>
      <c r="S37" s="88"/>
    </row>
    <row r="38" ht="14.25" customHeight="1">
      <c r="A38" s="125"/>
      <c r="B38" s="144"/>
      <c r="C38" s="144"/>
      <c r="D38" s="144"/>
      <c r="E38" s="144"/>
      <c r="F38" s="144"/>
      <c r="G38" s="144"/>
      <c r="H38" s="144"/>
      <c r="I38" s="144"/>
      <c r="K38" s="145" t="s">
        <v>97</v>
      </c>
      <c r="L38" s="146" t="s">
        <v>98</v>
      </c>
      <c r="M38" s="147" t="s">
        <v>99</v>
      </c>
      <c r="N38" s="146" t="s">
        <v>70</v>
      </c>
      <c r="O38" s="148" t="s">
        <v>100</v>
      </c>
      <c r="P38" s="149" t="s">
        <v>101</v>
      </c>
      <c r="Q38" s="150"/>
      <c r="R38" s="151"/>
      <c r="S38" s="152" t="s">
        <v>102</v>
      </c>
    </row>
    <row r="39" ht="14.25" customHeight="1">
      <c r="K39" s="153"/>
      <c r="L39" s="153"/>
      <c r="M39" s="153"/>
      <c r="N39" s="153"/>
      <c r="O39" s="153"/>
      <c r="P39" s="154"/>
      <c r="Q39" s="155"/>
      <c r="R39" s="156"/>
      <c r="S39" s="153"/>
    </row>
    <row r="40" ht="14.25" customHeight="1">
      <c r="A40" s="106" t="s">
        <v>70</v>
      </c>
      <c r="B40" s="107" t="s">
        <v>87</v>
      </c>
      <c r="C40" s="132"/>
      <c r="D40" s="109"/>
      <c r="E40" s="109"/>
      <c r="F40" s="109"/>
      <c r="G40" s="109"/>
      <c r="H40" s="109"/>
      <c r="I40" s="91"/>
      <c r="K40" s="157"/>
      <c r="L40" s="158"/>
      <c r="M40" s="158"/>
      <c r="N40" s="159"/>
      <c r="O40" s="160"/>
      <c r="P40" s="161"/>
      <c r="Q40" s="109"/>
      <c r="R40" s="91"/>
      <c r="S40" s="162"/>
    </row>
    <row r="41" ht="14.25" customHeight="1">
      <c r="A41" s="112"/>
      <c r="B41" s="112"/>
      <c r="C41" s="132"/>
      <c r="D41" s="109"/>
      <c r="E41" s="109"/>
      <c r="F41" s="109"/>
      <c r="G41" s="109"/>
      <c r="H41" s="91"/>
      <c r="I41" s="114"/>
      <c r="K41" s="163"/>
      <c r="L41" s="164"/>
      <c r="M41" s="164"/>
      <c r="N41" s="165"/>
      <c r="O41" s="166"/>
      <c r="P41" s="161"/>
      <c r="Q41" s="109"/>
      <c r="R41" s="91"/>
      <c r="S41" s="167"/>
    </row>
    <row r="42" ht="14.25" customHeight="1">
      <c r="A42" s="112"/>
      <c r="B42" s="112"/>
      <c r="C42" s="132"/>
      <c r="D42" s="109"/>
      <c r="E42" s="109"/>
      <c r="F42" s="109"/>
      <c r="G42" s="109"/>
      <c r="H42" s="91"/>
      <c r="I42" s="114"/>
      <c r="K42" s="115"/>
      <c r="L42" s="115"/>
      <c r="M42" s="115"/>
      <c r="N42" s="115"/>
      <c r="O42" s="115"/>
      <c r="P42" s="115"/>
      <c r="Q42" s="115"/>
      <c r="R42" s="115"/>
      <c r="S42" s="115"/>
    </row>
    <row r="43" ht="14.25" customHeight="1">
      <c r="A43" s="112"/>
      <c r="B43" s="121" t="s">
        <v>4</v>
      </c>
      <c r="C43" s="122"/>
      <c r="D43" s="122"/>
      <c r="E43" s="122"/>
      <c r="F43" s="122"/>
      <c r="G43" s="122"/>
      <c r="H43" s="123"/>
      <c r="I43" s="142"/>
    </row>
    <row r="44" ht="14.25" customHeight="1"/>
    <row r="45" ht="14.25" customHeight="1">
      <c r="A45" s="106" t="s">
        <v>70</v>
      </c>
      <c r="B45" s="107" t="s">
        <v>87</v>
      </c>
      <c r="C45" s="132"/>
      <c r="D45" s="109"/>
      <c r="E45" s="109"/>
      <c r="F45" s="109"/>
      <c r="G45" s="109"/>
      <c r="H45" s="109"/>
      <c r="I45" s="91"/>
    </row>
    <row r="46" ht="14.25" customHeight="1">
      <c r="A46" s="112"/>
      <c r="B46" s="112"/>
      <c r="C46" s="132"/>
      <c r="D46" s="109"/>
      <c r="E46" s="109"/>
      <c r="F46" s="109"/>
      <c r="G46" s="109"/>
      <c r="H46" s="91"/>
      <c r="I46" s="114"/>
    </row>
    <row r="47" ht="14.25" customHeight="1">
      <c r="A47" s="112"/>
      <c r="B47" s="112"/>
      <c r="C47" s="132"/>
      <c r="D47" s="109"/>
      <c r="E47" s="109"/>
      <c r="F47" s="109"/>
      <c r="G47" s="109"/>
      <c r="H47" s="91"/>
      <c r="I47" s="114"/>
    </row>
    <row r="48" ht="14.25" customHeight="1">
      <c r="A48" s="112"/>
      <c r="B48" s="121" t="s">
        <v>4</v>
      </c>
      <c r="C48" s="122"/>
      <c r="D48" s="122"/>
      <c r="E48" s="122"/>
      <c r="F48" s="122"/>
      <c r="G48" s="122"/>
      <c r="H48" s="123"/>
      <c r="I48" s="142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7">
    <mergeCell ref="C47:H47"/>
    <mergeCell ref="B48:H48"/>
    <mergeCell ref="K38:K39"/>
    <mergeCell ref="C40:I40"/>
    <mergeCell ref="C41:H41"/>
    <mergeCell ref="C42:H42"/>
    <mergeCell ref="B43:H43"/>
    <mergeCell ref="C45:I45"/>
    <mergeCell ref="C46:H46"/>
    <mergeCell ref="J8:K8"/>
    <mergeCell ref="L8:M8"/>
    <mergeCell ref="K21:L22"/>
    <mergeCell ref="N21:O22"/>
    <mergeCell ref="N8:O8"/>
    <mergeCell ref="P8:Q8"/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A20:H20"/>
    <mergeCell ref="C22:I22"/>
    <mergeCell ref="C23:H23"/>
    <mergeCell ref="C24:H24"/>
    <mergeCell ref="B25:H25"/>
    <mergeCell ref="C27:I27"/>
    <mergeCell ref="C28:H28"/>
    <mergeCell ref="C29:H29"/>
    <mergeCell ref="C30:H30"/>
    <mergeCell ref="B32:H32"/>
    <mergeCell ref="C34:I34"/>
    <mergeCell ref="C35:H35"/>
    <mergeCell ref="O38:O39"/>
    <mergeCell ref="P38:R39"/>
    <mergeCell ref="P40:R40"/>
    <mergeCell ref="P41:R41"/>
    <mergeCell ref="C36:H36"/>
    <mergeCell ref="B37:H37"/>
    <mergeCell ref="K37:S37"/>
    <mergeCell ref="L38:L39"/>
    <mergeCell ref="M38:M39"/>
    <mergeCell ref="N38:N39"/>
    <mergeCell ref="S38:S3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3.25"/>
    <col customWidth="1" min="3" max="3" width="11.38"/>
    <col customWidth="1" min="4" max="4" width="10.13"/>
    <col customWidth="1" min="5" max="5" width="9.0"/>
    <col customWidth="1" min="6" max="6" width="10.88"/>
    <col customWidth="1" min="7" max="7" width="9.0"/>
    <col customWidth="1" min="8" max="17" width="10.88"/>
    <col customWidth="1" min="18" max="18" width="9.0"/>
    <col customWidth="1" min="19" max="26" width="8.0"/>
  </cols>
  <sheetData>
    <row r="1" ht="14.25" customHeight="1"/>
    <row r="2" ht="24.0" customHeight="1">
      <c r="A2" s="11" t="s">
        <v>65</v>
      </c>
      <c r="B2" s="81" t="s">
        <v>66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ht="25.5" customHeight="1">
      <c r="A3" s="11" t="s">
        <v>67</v>
      </c>
      <c r="B3" s="84" t="s">
        <v>32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</row>
    <row r="4" ht="14.25" customHeight="1">
      <c r="A4" s="11" t="s">
        <v>68</v>
      </c>
      <c r="B4" s="84" t="s">
        <v>69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ht="14.25" customHeight="1"/>
    <row r="6" ht="14.25" customHeight="1"/>
    <row r="7" ht="14.25" customHeight="1">
      <c r="A7" s="85" t="s">
        <v>70</v>
      </c>
      <c r="B7" s="86" t="s">
        <v>71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</row>
    <row r="8" ht="25.5" customHeight="1">
      <c r="A8" s="89"/>
      <c r="B8" s="90" t="s">
        <v>72</v>
      </c>
      <c r="C8" s="91"/>
      <c r="D8" s="90" t="s">
        <v>73</v>
      </c>
      <c r="E8" s="91"/>
      <c r="F8" s="90" t="s">
        <v>74</v>
      </c>
      <c r="G8" s="91"/>
      <c r="H8" s="90" t="s">
        <v>75</v>
      </c>
      <c r="I8" s="91"/>
      <c r="J8" s="90" t="s">
        <v>76</v>
      </c>
      <c r="K8" s="91"/>
      <c r="L8" s="90" t="s">
        <v>77</v>
      </c>
      <c r="M8" s="91"/>
      <c r="N8" s="90" t="s">
        <v>78</v>
      </c>
      <c r="O8" s="91"/>
      <c r="P8" s="90" t="s">
        <v>79</v>
      </c>
      <c r="Q8" s="91"/>
    </row>
    <row r="9" ht="14.25" customHeight="1">
      <c r="A9" s="92"/>
      <c r="B9" s="93" t="s">
        <v>80</v>
      </c>
      <c r="C9" s="93" t="s">
        <v>81</v>
      </c>
      <c r="D9" s="93" t="s">
        <v>80</v>
      </c>
      <c r="E9" s="93" t="s">
        <v>81</v>
      </c>
      <c r="F9" s="93" t="s">
        <v>80</v>
      </c>
      <c r="G9" s="93" t="s">
        <v>81</v>
      </c>
      <c r="H9" s="93" t="s">
        <v>80</v>
      </c>
      <c r="I9" s="93" t="s">
        <v>81</v>
      </c>
      <c r="J9" s="93" t="s">
        <v>80</v>
      </c>
      <c r="K9" s="93" t="s">
        <v>81</v>
      </c>
      <c r="L9" s="93" t="s">
        <v>80</v>
      </c>
      <c r="M9" s="93" t="s">
        <v>81</v>
      </c>
      <c r="N9" s="93" t="s">
        <v>80</v>
      </c>
      <c r="O9" s="93" t="s">
        <v>81</v>
      </c>
      <c r="P9" s="93" t="s">
        <v>80</v>
      </c>
      <c r="Q9" s="93" t="s">
        <v>81</v>
      </c>
    </row>
    <row r="10" ht="15.0" customHeight="1">
      <c r="A10" s="94"/>
      <c r="B10" s="26">
        <v>6400.0</v>
      </c>
      <c r="C10" s="27">
        <f>L32+O32</f>
        <v>6400</v>
      </c>
      <c r="D10" s="26">
        <f>600-600</f>
        <v>0</v>
      </c>
      <c r="E10" s="29"/>
      <c r="F10" s="26"/>
      <c r="G10" s="31"/>
      <c r="H10" s="26"/>
      <c r="I10" s="31"/>
      <c r="J10" s="26"/>
      <c r="K10" s="31"/>
      <c r="L10" s="26"/>
      <c r="M10" s="31"/>
      <c r="N10" s="26"/>
      <c r="O10" s="31"/>
      <c r="P10" s="26"/>
      <c r="Q10" s="95"/>
    </row>
    <row r="11" ht="15.0" customHeight="1">
      <c r="A11" s="94"/>
      <c r="B11" s="96">
        <v>600.0</v>
      </c>
      <c r="C11" s="27">
        <f>R34</f>
        <v>600</v>
      </c>
      <c r="D11" s="26"/>
      <c r="E11" s="95"/>
      <c r="F11" s="26"/>
      <c r="G11" s="95"/>
      <c r="H11" s="26"/>
      <c r="I11" s="95"/>
      <c r="J11" s="26"/>
      <c r="K11" s="95"/>
      <c r="L11" s="26"/>
      <c r="M11" s="95"/>
      <c r="N11" s="26"/>
      <c r="O11" s="95"/>
      <c r="P11" s="26"/>
      <c r="Q11" s="95"/>
    </row>
    <row r="12" ht="14.25" customHeight="1">
      <c r="A12" s="97"/>
      <c r="B12" s="26"/>
      <c r="C12" s="95"/>
      <c r="D12" s="26"/>
      <c r="E12" s="95"/>
      <c r="F12" s="26"/>
      <c r="G12" s="95"/>
      <c r="H12" s="26"/>
      <c r="I12" s="95"/>
      <c r="J12" s="26"/>
      <c r="K12" s="95"/>
      <c r="L12" s="26"/>
      <c r="M12" s="95"/>
      <c r="N12" s="26"/>
      <c r="O12" s="95"/>
      <c r="P12" s="26"/>
      <c r="Q12" s="95"/>
    </row>
    <row r="13" ht="14.25" customHeight="1">
      <c r="A13" s="97"/>
      <c r="B13" s="26"/>
      <c r="C13" s="95"/>
      <c r="D13" s="26"/>
      <c r="E13" s="95"/>
      <c r="F13" s="26"/>
      <c r="G13" s="95"/>
      <c r="H13" s="26"/>
      <c r="I13" s="95"/>
      <c r="J13" s="26"/>
      <c r="K13" s="95"/>
      <c r="L13" s="26"/>
      <c r="M13" s="95"/>
      <c r="N13" s="26"/>
      <c r="O13" s="95"/>
      <c r="P13" s="26"/>
      <c r="Q13" s="95"/>
    </row>
    <row r="14" ht="14.25" customHeight="1">
      <c r="A14" s="97"/>
      <c r="B14" s="26"/>
      <c r="C14" s="95"/>
      <c r="D14" s="26"/>
      <c r="E14" s="95"/>
      <c r="F14" s="26"/>
      <c r="G14" s="95"/>
      <c r="H14" s="26"/>
      <c r="I14" s="95"/>
      <c r="J14" s="26"/>
      <c r="K14" s="95"/>
      <c r="L14" s="26"/>
      <c r="M14" s="95"/>
      <c r="N14" s="26"/>
      <c r="O14" s="95"/>
      <c r="P14" s="26"/>
      <c r="Q14" s="95"/>
    </row>
    <row r="15" ht="14.25" customHeight="1">
      <c r="A15" s="97"/>
      <c r="B15" s="26"/>
      <c r="C15" s="97"/>
      <c r="D15" s="26"/>
      <c r="E15" s="97"/>
      <c r="F15" s="26"/>
      <c r="G15" s="97"/>
      <c r="H15" s="26"/>
      <c r="I15" s="97"/>
      <c r="J15" s="26"/>
      <c r="K15" s="97"/>
      <c r="L15" s="26"/>
      <c r="M15" s="97"/>
      <c r="N15" s="26"/>
      <c r="O15" s="97"/>
      <c r="P15" s="26"/>
      <c r="Q15" s="97"/>
    </row>
    <row r="16" ht="14.25" customHeight="1">
      <c r="A16" s="97"/>
      <c r="B16" s="26"/>
      <c r="C16" s="97"/>
      <c r="D16" s="26"/>
      <c r="E16" s="97"/>
      <c r="F16" s="26"/>
      <c r="G16" s="97"/>
      <c r="H16" s="26"/>
      <c r="I16" s="97"/>
      <c r="J16" s="26"/>
      <c r="K16" s="97"/>
      <c r="L16" s="26"/>
      <c r="M16" s="97"/>
      <c r="N16" s="26"/>
      <c r="O16" s="97"/>
      <c r="P16" s="26"/>
      <c r="Q16" s="97"/>
    </row>
    <row r="17" ht="14.25" customHeight="1">
      <c r="A17" s="11" t="s">
        <v>82</v>
      </c>
      <c r="B17" s="11"/>
      <c r="C17" s="98">
        <f>SUM(C10:C16)</f>
        <v>7000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ht="14.25" customHeight="1"/>
    <row r="19" ht="14.25" customHeight="1"/>
    <row r="20" ht="15.0" customHeight="1">
      <c r="A20" s="99" t="s">
        <v>83</v>
      </c>
      <c r="B20" s="82"/>
      <c r="C20" s="82"/>
      <c r="D20" s="82"/>
      <c r="E20" s="82"/>
      <c r="F20" s="82"/>
      <c r="G20" s="82"/>
      <c r="H20" s="100"/>
    </row>
    <row r="21" ht="15.0" customHeight="1">
      <c r="A21" s="101"/>
      <c r="B21" s="102"/>
      <c r="C21" s="103"/>
      <c r="K21" s="104" t="s">
        <v>84</v>
      </c>
      <c r="L21" s="105"/>
      <c r="N21" s="104" t="s">
        <v>85</v>
      </c>
      <c r="O21" s="105"/>
      <c r="Q21" s="104" t="s">
        <v>86</v>
      </c>
      <c r="R21" s="105"/>
    </row>
    <row r="22" ht="15.0" customHeight="1">
      <c r="A22" s="106" t="s">
        <v>70</v>
      </c>
      <c r="B22" s="107" t="s">
        <v>87</v>
      </c>
      <c r="C22" s="108" t="s">
        <v>5</v>
      </c>
      <c r="D22" s="109"/>
      <c r="E22" s="109"/>
      <c r="F22" s="109"/>
      <c r="G22" s="109"/>
      <c r="H22" s="109"/>
      <c r="I22" s="91"/>
      <c r="K22" s="110"/>
      <c r="L22" s="111"/>
      <c r="N22" s="110"/>
      <c r="O22" s="111"/>
      <c r="Q22" s="110"/>
      <c r="R22" s="111"/>
    </row>
    <row r="23" ht="25.5" customHeight="1">
      <c r="A23" s="112"/>
      <c r="B23" s="112" t="s">
        <v>88</v>
      </c>
      <c r="C23" s="113" t="s">
        <v>89</v>
      </c>
      <c r="D23" s="109"/>
      <c r="E23" s="109"/>
      <c r="F23" s="109"/>
      <c r="G23" s="109"/>
      <c r="H23" s="91"/>
      <c r="I23" s="114">
        <v>6400.0</v>
      </c>
      <c r="K23" s="115" t="s">
        <v>90</v>
      </c>
      <c r="L23" s="115" t="s">
        <v>4</v>
      </c>
      <c r="N23" s="115" t="s">
        <v>90</v>
      </c>
      <c r="O23" s="115" t="s">
        <v>4</v>
      </c>
      <c r="Q23" s="115" t="s">
        <v>90</v>
      </c>
      <c r="R23" s="115" t="s">
        <v>4</v>
      </c>
    </row>
    <row r="24" ht="14.25" customHeight="1">
      <c r="A24" s="112"/>
      <c r="B24" s="112" t="s">
        <v>88</v>
      </c>
      <c r="C24" s="116" t="s">
        <v>91</v>
      </c>
      <c r="D24" s="109"/>
      <c r="E24" s="109"/>
      <c r="F24" s="109"/>
      <c r="G24" s="109"/>
      <c r="H24" s="91"/>
      <c r="I24" s="114"/>
      <c r="K24" s="117">
        <v>44348.0</v>
      </c>
      <c r="L24" s="118">
        <v>400.0</v>
      </c>
      <c r="N24" s="117">
        <v>44348.0</v>
      </c>
      <c r="O24" s="118">
        <v>400.0</v>
      </c>
      <c r="Q24" s="117">
        <v>44348.0</v>
      </c>
      <c r="R24" s="118">
        <v>0.0</v>
      </c>
    </row>
    <row r="25" ht="14.25" customHeight="1">
      <c r="A25" s="119">
        <v>44460.0</v>
      </c>
      <c r="B25" s="112" t="s">
        <v>88</v>
      </c>
      <c r="C25" s="116" t="s">
        <v>92</v>
      </c>
      <c r="D25" s="109"/>
      <c r="E25" s="109"/>
      <c r="F25" s="109"/>
      <c r="G25" s="109"/>
      <c r="H25" s="91"/>
      <c r="I25" s="120">
        <v>300.0</v>
      </c>
      <c r="K25" s="117">
        <v>44378.0</v>
      </c>
      <c r="L25" s="118">
        <v>400.0</v>
      </c>
      <c r="N25" s="117">
        <v>44378.0</v>
      </c>
      <c r="O25" s="118">
        <v>400.0</v>
      </c>
      <c r="Q25" s="117"/>
      <c r="R25" s="118"/>
    </row>
    <row r="26" ht="14.25" customHeight="1">
      <c r="A26" s="119">
        <v>44490.0</v>
      </c>
      <c r="B26" s="112" t="s">
        <v>88</v>
      </c>
      <c r="C26" s="116" t="s">
        <v>93</v>
      </c>
      <c r="D26" s="109"/>
      <c r="E26" s="109"/>
      <c r="F26" s="109"/>
      <c r="G26" s="109"/>
      <c r="H26" s="91"/>
      <c r="I26" s="120">
        <v>300.0</v>
      </c>
      <c r="K26" s="117">
        <v>44409.0</v>
      </c>
      <c r="L26" s="118">
        <v>400.0</v>
      </c>
      <c r="N26" s="117">
        <v>44409.0</v>
      </c>
      <c r="O26" s="118">
        <v>400.0</v>
      </c>
      <c r="Q26" s="117"/>
      <c r="R26" s="118"/>
    </row>
    <row r="27" ht="14.25" customHeight="1">
      <c r="A27" s="112"/>
      <c r="B27" s="121" t="s">
        <v>4</v>
      </c>
      <c r="C27" s="122"/>
      <c r="D27" s="122"/>
      <c r="E27" s="122"/>
      <c r="F27" s="122"/>
      <c r="G27" s="122"/>
      <c r="H27" s="123"/>
      <c r="I27" s="124">
        <f>SUM(I23:I26)</f>
        <v>7000</v>
      </c>
      <c r="K27" s="117">
        <v>44440.0</v>
      </c>
      <c r="L27" s="118">
        <v>400.0</v>
      </c>
      <c r="N27" s="117">
        <v>44440.0</v>
      </c>
      <c r="O27" s="118">
        <v>400.0</v>
      </c>
      <c r="Q27" s="117">
        <v>44378.0</v>
      </c>
      <c r="R27" s="118">
        <v>0.0</v>
      </c>
    </row>
    <row r="28" ht="14.25" customHeight="1">
      <c r="A28" s="125"/>
      <c r="B28" s="125"/>
      <c r="C28" s="126"/>
      <c r="D28" s="126"/>
      <c r="E28" s="126"/>
      <c r="F28" s="126"/>
      <c r="G28" s="126"/>
      <c r="H28" s="126"/>
      <c r="I28" s="127"/>
      <c r="K28" s="117">
        <v>44470.0</v>
      </c>
      <c r="L28" s="118">
        <v>400.0</v>
      </c>
      <c r="N28" s="117">
        <v>44470.0</v>
      </c>
      <c r="O28" s="118">
        <v>400.0</v>
      </c>
      <c r="Q28" s="117">
        <v>44409.0</v>
      </c>
      <c r="R28" s="118">
        <v>0.0</v>
      </c>
    </row>
    <row r="29" ht="14.25" customHeight="1">
      <c r="A29" s="106" t="s">
        <v>70</v>
      </c>
      <c r="B29" s="128" t="s">
        <v>87</v>
      </c>
      <c r="C29" s="129" t="s">
        <v>94</v>
      </c>
      <c r="D29" s="87"/>
      <c r="E29" s="87"/>
      <c r="F29" s="87"/>
      <c r="G29" s="87"/>
      <c r="H29" s="87"/>
      <c r="I29" s="88"/>
      <c r="K29" s="117">
        <v>44501.0</v>
      </c>
      <c r="L29" s="118">
        <v>400.0</v>
      </c>
      <c r="N29" s="117">
        <v>44501.0</v>
      </c>
      <c r="O29" s="118">
        <v>400.0</v>
      </c>
      <c r="Q29" s="117">
        <v>44440.0</v>
      </c>
      <c r="R29" s="118">
        <v>300.0</v>
      </c>
    </row>
    <row r="30" ht="14.25" customHeight="1">
      <c r="A30" s="130"/>
      <c r="B30" s="131" t="s">
        <v>95</v>
      </c>
      <c r="C30" s="132"/>
      <c r="D30" s="109"/>
      <c r="E30" s="109"/>
      <c r="F30" s="109"/>
      <c r="G30" s="109"/>
      <c r="H30" s="91"/>
      <c r="I30" s="114"/>
      <c r="K30" s="117">
        <v>44531.0</v>
      </c>
      <c r="L30" s="118">
        <v>400.0</v>
      </c>
      <c r="N30" s="117">
        <v>44531.0</v>
      </c>
      <c r="O30" s="118">
        <v>400.0</v>
      </c>
      <c r="Q30" s="117">
        <v>44470.0</v>
      </c>
      <c r="R30" s="118">
        <v>300.0</v>
      </c>
    </row>
    <row r="31" ht="14.25" customHeight="1">
      <c r="A31" s="130"/>
      <c r="B31" s="131" t="s">
        <v>95</v>
      </c>
      <c r="C31" s="132"/>
      <c r="D31" s="109"/>
      <c r="E31" s="109"/>
      <c r="F31" s="109"/>
      <c r="G31" s="109"/>
      <c r="H31" s="91"/>
      <c r="I31" s="114"/>
      <c r="K31" s="117">
        <v>44562.0</v>
      </c>
      <c r="L31" s="118">
        <v>400.0</v>
      </c>
      <c r="N31" s="117">
        <v>44562.0</v>
      </c>
      <c r="O31" s="118">
        <v>400.0</v>
      </c>
      <c r="Q31" s="117">
        <v>44501.0</v>
      </c>
      <c r="R31" s="133"/>
    </row>
    <row r="32" ht="14.25" customHeight="1">
      <c r="A32" s="130"/>
      <c r="B32" s="131" t="s">
        <v>95</v>
      </c>
      <c r="C32" s="132"/>
      <c r="D32" s="109"/>
      <c r="E32" s="109"/>
      <c r="F32" s="109"/>
      <c r="G32" s="109"/>
      <c r="H32" s="91"/>
      <c r="I32" s="134"/>
      <c r="K32" s="135" t="s">
        <v>4</v>
      </c>
      <c r="L32" s="135">
        <f>SUM(L24:L31)</f>
        <v>3200</v>
      </c>
      <c r="N32" s="135" t="s">
        <v>4</v>
      </c>
      <c r="O32" s="135">
        <f>SUM(O24:O31)</f>
        <v>3200</v>
      </c>
      <c r="Q32" s="117">
        <v>44531.0</v>
      </c>
      <c r="R32" s="133"/>
    </row>
    <row r="33" ht="14.25" customHeight="1">
      <c r="A33" s="136"/>
      <c r="B33" s="131" t="s">
        <v>95</v>
      </c>
      <c r="C33" s="137"/>
      <c r="D33" s="137"/>
      <c r="E33" s="137"/>
      <c r="F33" s="137"/>
      <c r="G33" s="137"/>
      <c r="H33" s="138"/>
      <c r="I33" s="139"/>
      <c r="Q33" s="117">
        <v>44562.0</v>
      </c>
      <c r="R33" s="133"/>
    </row>
    <row r="34" ht="14.25" customHeight="1">
      <c r="A34" s="140"/>
      <c r="B34" s="141" t="s">
        <v>4</v>
      </c>
      <c r="C34" s="82"/>
      <c r="D34" s="82"/>
      <c r="E34" s="82"/>
      <c r="F34" s="82"/>
      <c r="G34" s="82"/>
      <c r="H34" s="100"/>
      <c r="I34" s="135">
        <f>SUM(I30:I32)</f>
        <v>0</v>
      </c>
      <c r="Q34" s="135" t="s">
        <v>4</v>
      </c>
      <c r="R34" s="135">
        <f>SUM(R24:R33)</f>
        <v>600</v>
      </c>
    </row>
    <row r="35" ht="14.25" customHeight="1"/>
    <row r="36" ht="14.25" customHeight="1">
      <c r="A36" s="106" t="s">
        <v>70</v>
      </c>
      <c r="B36" s="107" t="s">
        <v>87</v>
      </c>
      <c r="C36" s="132"/>
      <c r="D36" s="109"/>
      <c r="E36" s="109"/>
      <c r="F36" s="109"/>
      <c r="G36" s="109"/>
      <c r="H36" s="109"/>
      <c r="I36" s="91"/>
    </row>
    <row r="37" ht="14.25" customHeight="1">
      <c r="A37" s="112"/>
      <c r="B37" s="112"/>
      <c r="C37" s="132"/>
      <c r="D37" s="109"/>
      <c r="E37" s="109"/>
      <c r="F37" s="109"/>
      <c r="G37" s="109"/>
      <c r="H37" s="91"/>
      <c r="I37" s="114"/>
    </row>
    <row r="38" ht="14.25" customHeight="1">
      <c r="A38" s="112"/>
      <c r="B38" s="112"/>
      <c r="C38" s="132"/>
      <c r="D38" s="109"/>
      <c r="E38" s="109"/>
      <c r="F38" s="109"/>
      <c r="G38" s="109"/>
      <c r="H38" s="91"/>
      <c r="I38" s="114"/>
    </row>
    <row r="39" ht="14.25" customHeight="1">
      <c r="A39" s="112"/>
      <c r="B39" s="121" t="s">
        <v>4</v>
      </c>
      <c r="C39" s="122"/>
      <c r="D39" s="122"/>
      <c r="E39" s="122"/>
      <c r="F39" s="122"/>
      <c r="G39" s="122"/>
      <c r="H39" s="123"/>
      <c r="I39" s="142"/>
      <c r="K39" s="143" t="s">
        <v>96</v>
      </c>
      <c r="L39" s="87"/>
      <c r="M39" s="87"/>
      <c r="N39" s="87"/>
      <c r="O39" s="87"/>
      <c r="P39" s="87"/>
      <c r="Q39" s="87"/>
      <c r="R39" s="87"/>
      <c r="S39" s="88"/>
    </row>
    <row r="40" ht="14.25" customHeight="1">
      <c r="A40" s="125"/>
      <c r="B40" s="144"/>
      <c r="C40" s="144"/>
      <c r="D40" s="144"/>
      <c r="E40" s="144"/>
      <c r="F40" s="144"/>
      <c r="G40" s="144"/>
      <c r="H40" s="144"/>
      <c r="I40" s="144"/>
      <c r="K40" s="145" t="s">
        <v>97</v>
      </c>
      <c r="L40" s="146" t="s">
        <v>98</v>
      </c>
      <c r="M40" s="147" t="s">
        <v>99</v>
      </c>
      <c r="N40" s="146" t="s">
        <v>70</v>
      </c>
      <c r="O40" s="148" t="s">
        <v>100</v>
      </c>
      <c r="P40" s="149" t="s">
        <v>101</v>
      </c>
      <c r="Q40" s="150"/>
      <c r="R40" s="151"/>
      <c r="S40" s="152" t="s">
        <v>102</v>
      </c>
    </row>
    <row r="41" ht="14.25" customHeight="1">
      <c r="K41" s="153"/>
      <c r="L41" s="153"/>
      <c r="M41" s="153"/>
      <c r="N41" s="153"/>
      <c r="O41" s="153"/>
      <c r="P41" s="154"/>
      <c r="Q41" s="155"/>
      <c r="R41" s="156"/>
      <c r="S41" s="153"/>
    </row>
    <row r="42" ht="14.25" customHeight="1">
      <c r="A42" s="106" t="s">
        <v>70</v>
      </c>
      <c r="B42" s="107" t="s">
        <v>87</v>
      </c>
      <c r="C42" s="132"/>
      <c r="D42" s="109"/>
      <c r="E42" s="109"/>
      <c r="F42" s="109"/>
      <c r="G42" s="109"/>
      <c r="H42" s="109"/>
      <c r="I42" s="91"/>
      <c r="K42" s="157"/>
      <c r="L42" s="158"/>
      <c r="M42" s="158"/>
      <c r="N42" s="159"/>
      <c r="O42" s="160"/>
      <c r="P42" s="161"/>
      <c r="Q42" s="109"/>
      <c r="R42" s="91"/>
      <c r="S42" s="162"/>
    </row>
    <row r="43" ht="14.25" customHeight="1">
      <c r="A43" s="112"/>
      <c r="B43" s="112"/>
      <c r="C43" s="132"/>
      <c r="D43" s="109"/>
      <c r="E43" s="109"/>
      <c r="F43" s="109"/>
      <c r="G43" s="109"/>
      <c r="H43" s="91"/>
      <c r="I43" s="114"/>
      <c r="K43" s="163"/>
      <c r="L43" s="164"/>
      <c r="M43" s="164"/>
      <c r="N43" s="165"/>
      <c r="O43" s="166"/>
      <c r="P43" s="161"/>
      <c r="Q43" s="109"/>
      <c r="R43" s="91"/>
      <c r="S43" s="167"/>
    </row>
    <row r="44" ht="14.25" customHeight="1">
      <c r="A44" s="112"/>
      <c r="B44" s="112"/>
      <c r="C44" s="132"/>
      <c r="D44" s="109"/>
      <c r="E44" s="109"/>
      <c r="F44" s="109"/>
      <c r="G44" s="109"/>
      <c r="H44" s="91"/>
      <c r="I44" s="114"/>
      <c r="K44" s="115"/>
      <c r="L44" s="115"/>
      <c r="M44" s="115"/>
      <c r="N44" s="115"/>
      <c r="O44" s="115"/>
      <c r="P44" s="115"/>
      <c r="Q44" s="115"/>
      <c r="R44" s="115"/>
      <c r="S44" s="115"/>
    </row>
    <row r="45" ht="14.25" customHeight="1">
      <c r="A45" s="112"/>
      <c r="B45" s="121" t="s">
        <v>4</v>
      </c>
      <c r="C45" s="122"/>
      <c r="D45" s="122"/>
      <c r="E45" s="122"/>
      <c r="F45" s="122"/>
      <c r="G45" s="122"/>
      <c r="H45" s="123"/>
      <c r="I45" s="142"/>
    </row>
    <row r="46" ht="14.25" customHeight="1"/>
    <row r="47" ht="14.25" customHeight="1">
      <c r="A47" s="106" t="s">
        <v>70</v>
      </c>
      <c r="B47" s="107" t="s">
        <v>87</v>
      </c>
      <c r="C47" s="132"/>
      <c r="D47" s="109"/>
      <c r="E47" s="109"/>
      <c r="F47" s="109"/>
      <c r="G47" s="109"/>
      <c r="H47" s="109"/>
      <c r="I47" s="91"/>
    </row>
    <row r="48" ht="14.25" customHeight="1">
      <c r="A48" s="112"/>
      <c r="B48" s="112"/>
      <c r="C48" s="132"/>
      <c r="D48" s="109"/>
      <c r="E48" s="109"/>
      <c r="F48" s="109"/>
      <c r="G48" s="109"/>
      <c r="H48" s="91"/>
      <c r="I48" s="114"/>
    </row>
    <row r="49" ht="14.25" customHeight="1">
      <c r="A49" s="112"/>
      <c r="B49" s="112"/>
      <c r="C49" s="132"/>
      <c r="D49" s="109"/>
      <c r="E49" s="109"/>
      <c r="F49" s="109"/>
      <c r="G49" s="109"/>
      <c r="H49" s="91"/>
      <c r="I49" s="114"/>
    </row>
    <row r="50" ht="14.25" customHeight="1">
      <c r="A50" s="112"/>
      <c r="B50" s="121" t="s">
        <v>4</v>
      </c>
      <c r="C50" s="122"/>
      <c r="D50" s="122"/>
      <c r="E50" s="122"/>
      <c r="F50" s="122"/>
      <c r="G50" s="122"/>
      <c r="H50" s="123"/>
      <c r="I50" s="142"/>
    </row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50">
    <mergeCell ref="P42:R42"/>
    <mergeCell ref="P43:R43"/>
    <mergeCell ref="C36:I36"/>
    <mergeCell ref="C37:H37"/>
    <mergeCell ref="C38:H38"/>
    <mergeCell ref="B39:H39"/>
    <mergeCell ref="K39:S39"/>
    <mergeCell ref="L40:L41"/>
    <mergeCell ref="S40:S41"/>
    <mergeCell ref="C49:H49"/>
    <mergeCell ref="B50:H50"/>
    <mergeCell ref="K40:K41"/>
    <mergeCell ref="C42:I42"/>
    <mergeCell ref="C43:H43"/>
    <mergeCell ref="C44:H44"/>
    <mergeCell ref="B45:H45"/>
    <mergeCell ref="C47:I47"/>
    <mergeCell ref="C48:H48"/>
    <mergeCell ref="J8:K8"/>
    <mergeCell ref="L8:M8"/>
    <mergeCell ref="K21:L22"/>
    <mergeCell ref="N21:O22"/>
    <mergeCell ref="Q21:R22"/>
    <mergeCell ref="N8:O8"/>
    <mergeCell ref="P8:Q8"/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A20:H20"/>
    <mergeCell ref="C22:I22"/>
    <mergeCell ref="C23:H23"/>
    <mergeCell ref="C24:H24"/>
    <mergeCell ref="C25:H25"/>
    <mergeCell ref="C26:H26"/>
    <mergeCell ref="B27:H27"/>
    <mergeCell ref="C29:I29"/>
    <mergeCell ref="C30:H30"/>
    <mergeCell ref="C31:H31"/>
    <mergeCell ref="C32:H32"/>
    <mergeCell ref="B34:H34"/>
    <mergeCell ref="M40:M41"/>
    <mergeCell ref="N40:N41"/>
    <mergeCell ref="O40:O41"/>
    <mergeCell ref="P40:R4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3.25"/>
    <col customWidth="1" min="3" max="3" width="11.38"/>
    <col customWidth="1" min="4" max="4" width="10.13"/>
    <col customWidth="1" min="5" max="5" width="9.0"/>
    <col customWidth="1" min="6" max="6" width="10.88"/>
    <col customWidth="1" min="7" max="7" width="9.0"/>
    <col customWidth="1" min="8" max="17" width="10.88"/>
    <col customWidth="1" min="18" max="18" width="9.0"/>
    <col customWidth="1" min="19" max="26" width="8.0"/>
  </cols>
  <sheetData>
    <row r="1" ht="14.25" customHeight="1"/>
    <row r="2" ht="24.0" customHeight="1">
      <c r="A2" s="11" t="s">
        <v>65</v>
      </c>
      <c r="B2" s="81" t="s">
        <v>218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ht="25.5" customHeight="1">
      <c r="A3" s="11" t="s">
        <v>67</v>
      </c>
      <c r="B3" s="84" t="s">
        <v>219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</row>
    <row r="4" ht="14.25" customHeight="1">
      <c r="A4" s="11" t="s">
        <v>68</v>
      </c>
      <c r="B4" s="84" t="s">
        <v>69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ht="14.25" customHeight="1"/>
    <row r="6" ht="14.25" customHeight="1"/>
    <row r="7" ht="14.25" customHeight="1">
      <c r="A7" s="85" t="s">
        <v>70</v>
      </c>
      <c r="B7" s="86" t="s">
        <v>71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</row>
    <row r="8" ht="25.5" customHeight="1">
      <c r="A8" s="89"/>
      <c r="B8" s="90" t="s">
        <v>72</v>
      </c>
      <c r="C8" s="91"/>
      <c r="D8" s="90" t="s">
        <v>73</v>
      </c>
      <c r="E8" s="91"/>
      <c r="F8" s="90" t="s">
        <v>74</v>
      </c>
      <c r="G8" s="91"/>
      <c r="H8" s="90" t="s">
        <v>75</v>
      </c>
      <c r="I8" s="91"/>
      <c r="J8" s="90" t="s">
        <v>76</v>
      </c>
      <c r="K8" s="91"/>
      <c r="L8" s="90" t="s">
        <v>77</v>
      </c>
      <c r="M8" s="91"/>
      <c r="N8" s="90" t="s">
        <v>78</v>
      </c>
      <c r="O8" s="91"/>
      <c r="P8" s="90" t="s">
        <v>79</v>
      </c>
      <c r="Q8" s="91"/>
    </row>
    <row r="9" ht="14.25" customHeight="1">
      <c r="A9" s="92"/>
      <c r="B9" s="93" t="s">
        <v>80</v>
      </c>
      <c r="C9" s="93" t="s">
        <v>81</v>
      </c>
      <c r="D9" s="93" t="s">
        <v>80</v>
      </c>
      <c r="E9" s="93" t="s">
        <v>81</v>
      </c>
      <c r="F9" s="93" t="s">
        <v>80</v>
      </c>
      <c r="G9" s="93" t="s">
        <v>81</v>
      </c>
      <c r="H9" s="93" t="s">
        <v>80</v>
      </c>
      <c r="I9" s="93" t="s">
        <v>81</v>
      </c>
      <c r="J9" s="93" t="s">
        <v>80</v>
      </c>
      <c r="K9" s="93" t="s">
        <v>81</v>
      </c>
      <c r="L9" s="93" t="s">
        <v>80</v>
      </c>
      <c r="M9" s="93" t="s">
        <v>81</v>
      </c>
      <c r="N9" s="93" t="s">
        <v>80</v>
      </c>
      <c r="O9" s="93" t="s">
        <v>81</v>
      </c>
      <c r="P9" s="93" t="s">
        <v>80</v>
      </c>
      <c r="Q9" s="93" t="s">
        <v>81</v>
      </c>
    </row>
    <row r="10" ht="15.0" customHeight="1">
      <c r="A10" s="94"/>
      <c r="B10" s="26">
        <v>6400.0</v>
      </c>
      <c r="C10" s="27">
        <f>L32+O32</f>
        <v>6400</v>
      </c>
      <c r="D10" s="26">
        <v>600.0</v>
      </c>
      <c r="E10" s="170">
        <f>I32</f>
        <v>600</v>
      </c>
      <c r="F10" s="26"/>
      <c r="G10" s="31"/>
      <c r="H10" s="26"/>
      <c r="I10" s="31"/>
      <c r="J10" s="26"/>
      <c r="K10" s="31"/>
      <c r="L10" s="26"/>
      <c r="M10" s="31"/>
      <c r="N10" s="26"/>
      <c r="O10" s="31"/>
      <c r="P10" s="26"/>
      <c r="Q10" s="95"/>
    </row>
    <row r="11" ht="15.0" customHeight="1">
      <c r="A11" s="94"/>
      <c r="B11" s="26"/>
      <c r="C11" s="95"/>
      <c r="D11" s="26"/>
      <c r="E11" s="95"/>
      <c r="F11" s="26"/>
      <c r="G11" s="95"/>
      <c r="H11" s="26"/>
      <c r="I11" s="95"/>
      <c r="J11" s="26"/>
      <c r="K11" s="95"/>
      <c r="L11" s="26"/>
      <c r="M11" s="95"/>
      <c r="N11" s="26"/>
      <c r="O11" s="95"/>
      <c r="P11" s="26"/>
      <c r="Q11" s="95"/>
    </row>
    <row r="12" ht="14.25" customHeight="1">
      <c r="A12" s="97"/>
      <c r="B12" s="26"/>
      <c r="C12" s="95"/>
      <c r="D12" s="26"/>
      <c r="E12" s="95"/>
      <c r="F12" s="26"/>
      <c r="G12" s="95"/>
      <c r="H12" s="26"/>
      <c r="I12" s="95"/>
      <c r="J12" s="26"/>
      <c r="K12" s="95"/>
      <c r="L12" s="26"/>
      <c r="M12" s="95"/>
      <c r="N12" s="26"/>
      <c r="O12" s="95"/>
      <c r="P12" s="26"/>
      <c r="Q12" s="95"/>
    </row>
    <row r="13" ht="14.25" customHeight="1">
      <c r="A13" s="97"/>
      <c r="B13" s="26"/>
      <c r="C13" s="95"/>
      <c r="D13" s="26"/>
      <c r="E13" s="95"/>
      <c r="F13" s="26"/>
      <c r="G13" s="95"/>
      <c r="H13" s="26"/>
      <c r="I13" s="95"/>
      <c r="J13" s="26"/>
      <c r="K13" s="95"/>
      <c r="L13" s="26"/>
      <c r="M13" s="95"/>
      <c r="N13" s="26"/>
      <c r="O13" s="95"/>
      <c r="P13" s="26"/>
      <c r="Q13" s="95"/>
    </row>
    <row r="14" ht="14.25" customHeight="1">
      <c r="A14" s="97"/>
      <c r="B14" s="26"/>
      <c r="C14" s="95"/>
      <c r="D14" s="26"/>
      <c r="E14" s="95"/>
      <c r="F14" s="26"/>
      <c r="G14" s="95"/>
      <c r="H14" s="26"/>
      <c r="I14" s="95"/>
      <c r="J14" s="26"/>
      <c r="K14" s="95"/>
      <c r="L14" s="26"/>
      <c r="M14" s="95"/>
      <c r="N14" s="26"/>
      <c r="O14" s="95"/>
      <c r="P14" s="26"/>
      <c r="Q14" s="95"/>
    </row>
    <row r="15" ht="14.25" customHeight="1">
      <c r="A15" s="97"/>
      <c r="B15" s="26"/>
      <c r="C15" s="97"/>
      <c r="D15" s="26"/>
      <c r="E15" s="97"/>
      <c r="F15" s="26"/>
      <c r="G15" s="97"/>
      <c r="H15" s="26"/>
      <c r="I15" s="97"/>
      <c r="J15" s="26"/>
      <c r="K15" s="97"/>
      <c r="L15" s="26"/>
      <c r="M15" s="97"/>
      <c r="N15" s="26"/>
      <c r="O15" s="97"/>
      <c r="P15" s="26"/>
      <c r="Q15" s="97"/>
    </row>
    <row r="16" ht="14.25" customHeight="1">
      <c r="A16" s="97"/>
      <c r="B16" s="26"/>
      <c r="C16" s="97"/>
      <c r="D16" s="26"/>
      <c r="E16" s="97"/>
      <c r="F16" s="26"/>
      <c r="G16" s="97"/>
      <c r="H16" s="26"/>
      <c r="I16" s="97"/>
      <c r="J16" s="26"/>
      <c r="K16" s="97"/>
      <c r="L16" s="26"/>
      <c r="M16" s="97"/>
      <c r="N16" s="26"/>
      <c r="O16" s="97"/>
      <c r="P16" s="26"/>
      <c r="Q16" s="97"/>
    </row>
    <row r="17" ht="14.25" customHeight="1">
      <c r="A17" s="11" t="s">
        <v>82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ht="14.25" customHeight="1"/>
    <row r="19" ht="14.25" customHeight="1"/>
    <row r="20" ht="15.0" customHeight="1">
      <c r="A20" s="99" t="s">
        <v>83</v>
      </c>
      <c r="B20" s="82"/>
      <c r="C20" s="82"/>
      <c r="D20" s="82"/>
      <c r="E20" s="82"/>
      <c r="F20" s="82"/>
      <c r="G20" s="82"/>
      <c r="H20" s="100"/>
    </row>
    <row r="21" ht="15.0" customHeight="1">
      <c r="A21" s="101"/>
      <c r="B21" s="102"/>
      <c r="C21" s="103"/>
      <c r="K21" s="104" t="s">
        <v>220</v>
      </c>
      <c r="L21" s="105"/>
      <c r="N21" s="104" t="s">
        <v>221</v>
      </c>
      <c r="O21" s="105"/>
    </row>
    <row r="22" ht="15.0" customHeight="1">
      <c r="A22" s="106" t="s">
        <v>70</v>
      </c>
      <c r="B22" s="107" t="s">
        <v>87</v>
      </c>
      <c r="C22" s="108" t="s">
        <v>5</v>
      </c>
      <c r="D22" s="109"/>
      <c r="E22" s="109"/>
      <c r="F22" s="109"/>
      <c r="G22" s="109"/>
      <c r="H22" s="109"/>
      <c r="I22" s="91"/>
      <c r="K22" s="110"/>
      <c r="L22" s="111"/>
      <c r="N22" s="110"/>
      <c r="O22" s="111"/>
    </row>
    <row r="23" ht="25.5" customHeight="1">
      <c r="A23" s="112"/>
      <c r="B23" s="112" t="s">
        <v>88</v>
      </c>
      <c r="C23" s="113" t="s">
        <v>89</v>
      </c>
      <c r="D23" s="109"/>
      <c r="E23" s="109"/>
      <c r="F23" s="109"/>
      <c r="G23" s="109"/>
      <c r="H23" s="91"/>
      <c r="I23" s="114">
        <v>6400.0</v>
      </c>
      <c r="K23" s="115" t="s">
        <v>90</v>
      </c>
      <c r="L23" s="115" t="s">
        <v>4</v>
      </c>
      <c r="N23" s="115" t="s">
        <v>90</v>
      </c>
      <c r="O23" s="115" t="s">
        <v>4</v>
      </c>
    </row>
    <row r="24" ht="14.25" customHeight="1">
      <c r="A24" s="112"/>
      <c r="B24" s="112" t="s">
        <v>88</v>
      </c>
      <c r="C24" s="132"/>
      <c r="D24" s="109"/>
      <c r="E24" s="109"/>
      <c r="F24" s="109"/>
      <c r="G24" s="109"/>
      <c r="H24" s="91"/>
      <c r="I24" s="114"/>
      <c r="K24" s="117">
        <v>44348.0</v>
      </c>
      <c r="L24" s="118">
        <v>400.0</v>
      </c>
      <c r="N24" s="117">
        <v>44348.0</v>
      </c>
      <c r="O24" s="118">
        <v>400.0</v>
      </c>
    </row>
    <row r="25" ht="14.25" customHeight="1">
      <c r="A25" s="112"/>
      <c r="B25" s="121" t="s">
        <v>4</v>
      </c>
      <c r="C25" s="122"/>
      <c r="D25" s="122"/>
      <c r="E25" s="122"/>
      <c r="F25" s="122"/>
      <c r="G25" s="122"/>
      <c r="H25" s="123"/>
      <c r="I25" s="142"/>
      <c r="K25" s="117">
        <v>44378.0</v>
      </c>
      <c r="L25" s="118">
        <v>400.0</v>
      </c>
      <c r="N25" s="117">
        <v>44378.0</v>
      </c>
      <c r="O25" s="118">
        <v>400.0</v>
      </c>
    </row>
    <row r="26" ht="14.25" customHeight="1">
      <c r="A26" s="125"/>
      <c r="B26" s="125"/>
      <c r="C26" s="126"/>
      <c r="D26" s="126"/>
      <c r="E26" s="126"/>
      <c r="F26" s="126"/>
      <c r="G26" s="126"/>
      <c r="H26" s="126"/>
      <c r="I26" s="127"/>
      <c r="K26" s="117">
        <v>44409.0</v>
      </c>
      <c r="L26" s="118">
        <v>400.0</v>
      </c>
      <c r="N26" s="117">
        <v>44409.0</v>
      </c>
      <c r="O26" s="118">
        <v>400.0</v>
      </c>
    </row>
    <row r="27" ht="14.25" customHeight="1">
      <c r="A27" s="106" t="s">
        <v>70</v>
      </c>
      <c r="B27" s="128" t="s">
        <v>87</v>
      </c>
      <c r="C27" s="129" t="s">
        <v>94</v>
      </c>
      <c r="D27" s="87"/>
      <c r="E27" s="87"/>
      <c r="F27" s="87"/>
      <c r="G27" s="87"/>
      <c r="H27" s="87"/>
      <c r="I27" s="88"/>
      <c r="K27" s="117">
        <v>44440.0</v>
      </c>
      <c r="L27" s="118">
        <v>400.0</v>
      </c>
      <c r="N27" s="117">
        <v>44440.0</v>
      </c>
      <c r="O27" s="118">
        <v>400.0</v>
      </c>
    </row>
    <row r="28" ht="14.25" customHeight="1">
      <c r="A28" s="193">
        <v>44474.0</v>
      </c>
      <c r="B28" s="194" t="s">
        <v>95</v>
      </c>
      <c r="C28" s="214" t="s">
        <v>123</v>
      </c>
      <c r="D28" s="150"/>
      <c r="E28" s="150"/>
      <c r="F28" s="150"/>
      <c r="G28" s="150"/>
      <c r="H28" s="151"/>
      <c r="I28" s="177">
        <v>600.0</v>
      </c>
      <c r="K28" s="117">
        <v>44470.0</v>
      </c>
      <c r="L28" s="118">
        <v>400.0</v>
      </c>
      <c r="N28" s="117">
        <v>44470.0</v>
      </c>
      <c r="O28" s="118">
        <v>400.0</v>
      </c>
    </row>
    <row r="29" ht="14.25" customHeight="1">
      <c r="A29" s="153"/>
      <c r="B29" s="195"/>
      <c r="C29" s="154"/>
      <c r="D29" s="155"/>
      <c r="E29" s="155"/>
      <c r="F29" s="155"/>
      <c r="G29" s="155"/>
      <c r="H29" s="156"/>
      <c r="I29" s="153"/>
      <c r="K29" s="117">
        <v>44501.0</v>
      </c>
      <c r="L29" s="118">
        <v>400.0</v>
      </c>
      <c r="N29" s="117">
        <v>44501.0</v>
      </c>
      <c r="O29" s="118">
        <v>400.0</v>
      </c>
    </row>
    <row r="30" ht="14.25" customHeight="1">
      <c r="A30" s="130"/>
      <c r="B30" s="131" t="s">
        <v>95</v>
      </c>
      <c r="C30" s="132"/>
      <c r="D30" s="109"/>
      <c r="E30" s="109"/>
      <c r="F30" s="109"/>
      <c r="G30" s="109"/>
      <c r="H30" s="91"/>
      <c r="I30" s="134"/>
      <c r="K30" s="117">
        <v>44531.0</v>
      </c>
      <c r="L30" s="118">
        <v>400.0</v>
      </c>
      <c r="N30" s="117">
        <v>44531.0</v>
      </c>
      <c r="O30" s="118">
        <v>400.0</v>
      </c>
    </row>
    <row r="31" ht="14.25" customHeight="1">
      <c r="A31" s="136"/>
      <c r="B31" s="131" t="s">
        <v>95</v>
      </c>
      <c r="C31" s="137"/>
      <c r="D31" s="137"/>
      <c r="E31" s="137"/>
      <c r="F31" s="137"/>
      <c r="G31" s="137"/>
      <c r="H31" s="138"/>
      <c r="I31" s="139"/>
      <c r="K31" s="117">
        <v>44562.0</v>
      </c>
      <c r="L31" s="118">
        <v>400.0</v>
      </c>
      <c r="N31" s="117">
        <v>44562.0</v>
      </c>
      <c r="O31" s="118">
        <v>400.0</v>
      </c>
    </row>
    <row r="32" ht="14.25" customHeight="1">
      <c r="A32" s="140"/>
      <c r="B32" s="141" t="s">
        <v>4</v>
      </c>
      <c r="C32" s="82"/>
      <c r="D32" s="82"/>
      <c r="E32" s="82"/>
      <c r="F32" s="82"/>
      <c r="G32" s="82"/>
      <c r="H32" s="100"/>
      <c r="I32" s="135">
        <f>SUM(I28:I30)</f>
        <v>600</v>
      </c>
      <c r="K32" s="135" t="s">
        <v>4</v>
      </c>
      <c r="L32" s="135">
        <f>SUM(L24:L31)</f>
        <v>3200</v>
      </c>
      <c r="M32" s="135"/>
      <c r="N32" s="135" t="s">
        <v>4</v>
      </c>
      <c r="O32" s="135">
        <f>SUM(O24:O31)</f>
        <v>3200</v>
      </c>
    </row>
    <row r="33" ht="14.25" customHeight="1"/>
    <row r="34" ht="14.25" customHeight="1">
      <c r="A34" s="106" t="s">
        <v>70</v>
      </c>
      <c r="B34" s="107" t="s">
        <v>87</v>
      </c>
      <c r="C34" s="132"/>
      <c r="D34" s="109"/>
      <c r="E34" s="109"/>
      <c r="F34" s="109"/>
      <c r="G34" s="109"/>
      <c r="H34" s="109"/>
      <c r="I34" s="91"/>
    </row>
    <row r="35" ht="14.25" customHeight="1">
      <c r="A35" s="112"/>
      <c r="B35" s="112"/>
      <c r="C35" s="132"/>
      <c r="D35" s="109"/>
      <c r="E35" s="109"/>
      <c r="F35" s="109"/>
      <c r="G35" s="109"/>
      <c r="H35" s="91"/>
      <c r="I35" s="114"/>
    </row>
    <row r="36" ht="14.25" customHeight="1">
      <c r="A36" s="112"/>
      <c r="B36" s="112"/>
      <c r="C36" s="132"/>
      <c r="D36" s="109"/>
      <c r="E36" s="109"/>
      <c r="F36" s="109"/>
      <c r="G36" s="109"/>
      <c r="H36" s="91"/>
      <c r="I36" s="114"/>
    </row>
    <row r="37" ht="14.25" customHeight="1">
      <c r="A37" s="112"/>
      <c r="B37" s="121" t="s">
        <v>4</v>
      </c>
      <c r="C37" s="122"/>
      <c r="D37" s="122"/>
      <c r="E37" s="122"/>
      <c r="F37" s="122"/>
      <c r="G37" s="122"/>
      <c r="H37" s="123"/>
      <c r="I37" s="142"/>
      <c r="K37" s="143" t="s">
        <v>96</v>
      </c>
      <c r="L37" s="87"/>
      <c r="M37" s="87"/>
      <c r="N37" s="87"/>
      <c r="O37" s="87"/>
      <c r="P37" s="87"/>
      <c r="Q37" s="87"/>
      <c r="R37" s="87"/>
      <c r="S37" s="88"/>
    </row>
    <row r="38" ht="14.25" customHeight="1">
      <c r="A38" s="125"/>
      <c r="B38" s="144"/>
      <c r="C38" s="144"/>
      <c r="D38" s="144"/>
      <c r="E38" s="144"/>
      <c r="F38" s="144"/>
      <c r="G38" s="144"/>
      <c r="H38" s="144"/>
      <c r="I38" s="144"/>
      <c r="K38" s="145" t="s">
        <v>97</v>
      </c>
      <c r="L38" s="146" t="s">
        <v>98</v>
      </c>
      <c r="M38" s="147" t="s">
        <v>99</v>
      </c>
      <c r="N38" s="146" t="s">
        <v>70</v>
      </c>
      <c r="O38" s="148" t="s">
        <v>100</v>
      </c>
      <c r="P38" s="149" t="s">
        <v>101</v>
      </c>
      <c r="Q38" s="150"/>
      <c r="R38" s="151"/>
      <c r="S38" s="152" t="s">
        <v>102</v>
      </c>
    </row>
    <row r="39" ht="14.25" customHeight="1">
      <c r="K39" s="153"/>
      <c r="L39" s="153"/>
      <c r="M39" s="153"/>
      <c r="N39" s="153"/>
      <c r="O39" s="153"/>
      <c r="P39" s="154"/>
      <c r="Q39" s="155"/>
      <c r="R39" s="156"/>
      <c r="S39" s="153"/>
    </row>
    <row r="40" ht="14.25" customHeight="1">
      <c r="A40" s="106" t="s">
        <v>70</v>
      </c>
      <c r="B40" s="107" t="s">
        <v>87</v>
      </c>
      <c r="C40" s="132"/>
      <c r="D40" s="109"/>
      <c r="E40" s="109"/>
      <c r="F40" s="109"/>
      <c r="G40" s="109"/>
      <c r="H40" s="109"/>
      <c r="I40" s="91"/>
      <c r="K40" s="157"/>
      <c r="L40" s="158"/>
      <c r="M40" s="158"/>
      <c r="N40" s="159"/>
      <c r="O40" s="160"/>
      <c r="P40" s="161"/>
      <c r="Q40" s="109"/>
      <c r="R40" s="91"/>
      <c r="S40" s="162"/>
    </row>
    <row r="41" ht="14.25" customHeight="1">
      <c r="A41" s="112"/>
      <c r="B41" s="112"/>
      <c r="C41" s="132"/>
      <c r="D41" s="109"/>
      <c r="E41" s="109"/>
      <c r="F41" s="109"/>
      <c r="G41" s="109"/>
      <c r="H41" s="91"/>
      <c r="I41" s="114"/>
      <c r="K41" s="163"/>
      <c r="L41" s="164"/>
      <c r="M41" s="164"/>
      <c r="N41" s="165"/>
      <c r="O41" s="166"/>
      <c r="P41" s="161"/>
      <c r="Q41" s="109"/>
      <c r="R41" s="91"/>
      <c r="S41" s="167"/>
    </row>
    <row r="42" ht="14.25" customHeight="1">
      <c r="A42" s="112"/>
      <c r="B42" s="112"/>
      <c r="C42" s="132"/>
      <c r="D42" s="109"/>
      <c r="E42" s="109"/>
      <c r="F42" s="109"/>
      <c r="G42" s="109"/>
      <c r="H42" s="91"/>
      <c r="I42" s="114"/>
      <c r="K42" s="115"/>
      <c r="L42" s="115"/>
      <c r="M42" s="115"/>
      <c r="N42" s="115"/>
      <c r="O42" s="115"/>
      <c r="P42" s="115"/>
      <c r="Q42" s="115"/>
      <c r="R42" s="115"/>
      <c r="S42" s="115"/>
    </row>
    <row r="43" ht="14.25" customHeight="1">
      <c r="A43" s="112"/>
      <c r="B43" s="121" t="s">
        <v>4</v>
      </c>
      <c r="C43" s="122"/>
      <c r="D43" s="122"/>
      <c r="E43" s="122"/>
      <c r="F43" s="122"/>
      <c r="G43" s="122"/>
      <c r="H43" s="123"/>
      <c r="I43" s="142"/>
    </row>
    <row r="44" ht="14.25" customHeight="1"/>
    <row r="45" ht="14.25" customHeight="1">
      <c r="A45" s="106" t="s">
        <v>70</v>
      </c>
      <c r="B45" s="107" t="s">
        <v>87</v>
      </c>
      <c r="C45" s="132"/>
      <c r="D45" s="109"/>
      <c r="E45" s="109"/>
      <c r="F45" s="109"/>
      <c r="G45" s="109"/>
      <c r="H45" s="109"/>
      <c r="I45" s="91"/>
    </row>
    <row r="46" ht="14.25" customHeight="1">
      <c r="A46" s="112"/>
      <c r="B46" s="112"/>
      <c r="C46" s="132"/>
      <c r="D46" s="109"/>
      <c r="E46" s="109"/>
      <c r="F46" s="109"/>
      <c r="G46" s="109"/>
      <c r="H46" s="91"/>
      <c r="I46" s="114"/>
    </row>
    <row r="47" ht="14.25" customHeight="1">
      <c r="A47" s="112"/>
      <c r="B47" s="112"/>
      <c r="C47" s="132"/>
      <c r="D47" s="109"/>
      <c r="E47" s="109"/>
      <c r="F47" s="109"/>
      <c r="G47" s="109"/>
      <c r="H47" s="91"/>
      <c r="I47" s="114"/>
    </row>
    <row r="48" ht="14.25" customHeight="1">
      <c r="A48" s="112"/>
      <c r="B48" s="121" t="s">
        <v>4</v>
      </c>
      <c r="C48" s="122"/>
      <c r="D48" s="122"/>
      <c r="E48" s="122"/>
      <c r="F48" s="122"/>
      <c r="G48" s="122"/>
      <c r="H48" s="123"/>
      <c r="I48" s="142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9">
    <mergeCell ref="P40:R40"/>
    <mergeCell ref="P41:R41"/>
    <mergeCell ref="C34:I34"/>
    <mergeCell ref="C35:H35"/>
    <mergeCell ref="C36:H36"/>
    <mergeCell ref="B37:H37"/>
    <mergeCell ref="K37:S37"/>
    <mergeCell ref="L38:L39"/>
    <mergeCell ref="S38:S39"/>
    <mergeCell ref="C47:H47"/>
    <mergeCell ref="B48:H48"/>
    <mergeCell ref="K38:K39"/>
    <mergeCell ref="C40:I40"/>
    <mergeCell ref="C41:H41"/>
    <mergeCell ref="C42:H42"/>
    <mergeCell ref="B43:H43"/>
    <mergeCell ref="C45:I45"/>
    <mergeCell ref="C46:H46"/>
    <mergeCell ref="J8:K8"/>
    <mergeCell ref="L8:M8"/>
    <mergeCell ref="K21:L22"/>
    <mergeCell ref="N21:O22"/>
    <mergeCell ref="N8:O8"/>
    <mergeCell ref="P8:Q8"/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A20:H20"/>
    <mergeCell ref="C22:I22"/>
    <mergeCell ref="C23:H23"/>
    <mergeCell ref="C24:H24"/>
    <mergeCell ref="B25:H25"/>
    <mergeCell ref="C27:I27"/>
    <mergeCell ref="A28:A29"/>
    <mergeCell ref="B28:B29"/>
    <mergeCell ref="C28:H29"/>
    <mergeCell ref="I28:I29"/>
    <mergeCell ref="C30:H30"/>
    <mergeCell ref="B32:H32"/>
    <mergeCell ref="M38:M39"/>
    <mergeCell ref="N38:N39"/>
    <mergeCell ref="O38:O39"/>
    <mergeCell ref="P38:R39"/>
  </mergeCells>
  <conditionalFormatting sqref="C28:H29">
    <cfRule type="notContainsBlanks" dxfId="0" priority="1">
      <formula>LEN(TRIM(C28))&gt;0</formula>
    </cfRule>
  </conditionalFormatting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3.25"/>
    <col customWidth="1" min="3" max="3" width="11.38"/>
    <col customWidth="1" min="4" max="4" width="10.13"/>
    <col customWidth="1" min="5" max="5" width="9.0"/>
    <col customWidth="1" min="6" max="6" width="10.88"/>
    <col customWidth="1" min="7" max="7" width="9.0"/>
    <col customWidth="1" min="8" max="17" width="10.88"/>
    <col customWidth="1" min="18" max="18" width="10.38"/>
    <col customWidth="1" min="19" max="19" width="9.75"/>
    <col customWidth="1" min="20" max="26" width="8.0"/>
  </cols>
  <sheetData>
    <row r="1" ht="14.25" customHeight="1"/>
    <row r="2" ht="24.0" customHeight="1">
      <c r="A2" s="11" t="s">
        <v>65</v>
      </c>
      <c r="B2" s="81" t="s">
        <v>222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ht="25.5" customHeight="1">
      <c r="A3" s="11" t="s">
        <v>67</v>
      </c>
      <c r="B3" s="210" t="s">
        <v>223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</row>
    <row r="4" ht="14.25" customHeight="1">
      <c r="A4" s="11" t="s">
        <v>68</v>
      </c>
      <c r="B4" s="84" t="s">
        <v>69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ht="14.25" customHeight="1"/>
    <row r="6" ht="14.25" customHeight="1"/>
    <row r="7" ht="14.25" customHeight="1">
      <c r="A7" s="85" t="s">
        <v>70</v>
      </c>
      <c r="B7" s="86" t="s">
        <v>71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</row>
    <row r="8" ht="25.5" customHeight="1">
      <c r="A8" s="89"/>
      <c r="B8" s="90" t="s">
        <v>72</v>
      </c>
      <c r="C8" s="91"/>
      <c r="D8" s="90" t="s">
        <v>73</v>
      </c>
      <c r="E8" s="91"/>
      <c r="F8" s="90" t="s">
        <v>74</v>
      </c>
      <c r="G8" s="91"/>
      <c r="H8" s="90" t="s">
        <v>75</v>
      </c>
      <c r="I8" s="91"/>
      <c r="J8" s="90" t="s">
        <v>76</v>
      </c>
      <c r="K8" s="91"/>
      <c r="L8" s="90" t="s">
        <v>77</v>
      </c>
      <c r="M8" s="91"/>
      <c r="N8" s="90" t="s">
        <v>78</v>
      </c>
      <c r="O8" s="91"/>
      <c r="P8" s="90" t="s">
        <v>79</v>
      </c>
      <c r="Q8" s="91"/>
    </row>
    <row r="9" ht="14.25" customHeight="1">
      <c r="A9" s="92"/>
      <c r="B9" s="93" t="s">
        <v>80</v>
      </c>
      <c r="C9" s="93" t="s">
        <v>81</v>
      </c>
      <c r="D9" s="93" t="s">
        <v>80</v>
      </c>
      <c r="E9" s="93" t="s">
        <v>81</v>
      </c>
      <c r="F9" s="93" t="s">
        <v>80</v>
      </c>
      <c r="G9" s="93" t="s">
        <v>81</v>
      </c>
      <c r="H9" s="93" t="s">
        <v>80</v>
      </c>
      <c r="I9" s="93" t="s">
        <v>81</v>
      </c>
      <c r="J9" s="93" t="s">
        <v>80</v>
      </c>
      <c r="K9" s="93" t="s">
        <v>81</v>
      </c>
      <c r="L9" s="93" t="s">
        <v>80</v>
      </c>
      <c r="M9" s="93" t="s">
        <v>81</v>
      </c>
      <c r="N9" s="93" t="s">
        <v>80</v>
      </c>
      <c r="O9" s="93" t="s">
        <v>81</v>
      </c>
      <c r="P9" s="93" t="s">
        <v>80</v>
      </c>
      <c r="Q9" s="93" t="s">
        <v>81</v>
      </c>
    </row>
    <row r="10" ht="15.0" customHeight="1">
      <c r="A10" s="94"/>
      <c r="B10" s="26">
        <v>3200.0</v>
      </c>
      <c r="C10" s="27">
        <f>L32</f>
        <v>3200</v>
      </c>
      <c r="D10" s="215">
        <f>3800-1600</f>
        <v>2200</v>
      </c>
      <c r="E10" s="29">
        <f>I36</f>
        <v>1200.54</v>
      </c>
      <c r="F10" s="26"/>
      <c r="G10" s="31"/>
      <c r="H10" s="26"/>
      <c r="I10" s="31"/>
      <c r="J10" s="26"/>
      <c r="K10" s="31"/>
      <c r="L10" s="26"/>
      <c r="M10" s="31"/>
      <c r="N10" s="26"/>
      <c r="O10" s="31"/>
      <c r="P10" s="26"/>
      <c r="Q10" s="95"/>
    </row>
    <row r="11" ht="15.0" customHeight="1">
      <c r="A11" s="94"/>
      <c r="B11" s="96">
        <v>1600.0</v>
      </c>
      <c r="C11" s="216">
        <f>O32+Q32+S32</f>
        <v>1600</v>
      </c>
      <c r="D11" s="26"/>
      <c r="E11" s="95"/>
      <c r="F11" s="26"/>
      <c r="G11" s="95"/>
      <c r="H11" s="26"/>
      <c r="I11" s="95"/>
      <c r="J11" s="26"/>
      <c r="K11" s="95"/>
      <c r="L11" s="26"/>
      <c r="M11" s="95"/>
      <c r="N11" s="26"/>
      <c r="O11" s="95"/>
      <c r="P11" s="26"/>
      <c r="Q11" s="95"/>
    </row>
    <row r="12" ht="14.25" customHeight="1">
      <c r="A12" s="97"/>
      <c r="B12" s="26"/>
      <c r="C12" s="95"/>
      <c r="D12" s="26"/>
      <c r="E12" s="95"/>
      <c r="F12" s="26"/>
      <c r="G12" s="95"/>
      <c r="H12" s="26"/>
      <c r="I12" s="95"/>
      <c r="J12" s="26"/>
      <c r="K12" s="95"/>
      <c r="L12" s="26"/>
      <c r="M12" s="95"/>
      <c r="N12" s="26"/>
      <c r="O12" s="95"/>
      <c r="P12" s="26"/>
      <c r="Q12" s="95"/>
    </row>
    <row r="13" ht="14.25" customHeight="1">
      <c r="A13" s="97"/>
      <c r="B13" s="26"/>
      <c r="C13" s="95"/>
      <c r="D13" s="26"/>
      <c r="E13" s="95"/>
      <c r="F13" s="26"/>
      <c r="G13" s="95"/>
      <c r="H13" s="26"/>
      <c r="I13" s="95"/>
      <c r="J13" s="26"/>
      <c r="K13" s="95"/>
      <c r="L13" s="26"/>
      <c r="M13" s="95"/>
      <c r="N13" s="26"/>
      <c r="O13" s="95"/>
      <c r="P13" s="26"/>
      <c r="Q13" s="95"/>
    </row>
    <row r="14" ht="14.25" customHeight="1">
      <c r="A14" s="97"/>
      <c r="B14" s="26"/>
      <c r="C14" s="95"/>
      <c r="D14" s="26"/>
      <c r="E14" s="95"/>
      <c r="F14" s="26"/>
      <c r="G14" s="95"/>
      <c r="H14" s="26"/>
      <c r="I14" s="95"/>
      <c r="J14" s="26"/>
      <c r="K14" s="95"/>
      <c r="L14" s="26"/>
      <c r="M14" s="95"/>
      <c r="N14" s="26"/>
      <c r="O14" s="95"/>
      <c r="P14" s="26"/>
      <c r="Q14" s="95"/>
    </row>
    <row r="15" ht="14.25" customHeight="1">
      <c r="A15" s="97"/>
      <c r="B15" s="26"/>
      <c r="C15" s="97"/>
      <c r="D15" s="26"/>
      <c r="E15" s="97"/>
      <c r="F15" s="26"/>
      <c r="G15" s="97"/>
      <c r="H15" s="26"/>
      <c r="I15" s="97"/>
      <c r="J15" s="26"/>
      <c r="K15" s="97"/>
      <c r="L15" s="26"/>
      <c r="M15" s="97"/>
      <c r="N15" s="26"/>
      <c r="O15" s="97"/>
      <c r="P15" s="26"/>
      <c r="Q15" s="97"/>
    </row>
    <row r="16" ht="14.25" customHeight="1">
      <c r="A16" s="97"/>
      <c r="B16" s="26"/>
      <c r="C16" s="97"/>
      <c r="D16" s="26"/>
      <c r="E16" s="97"/>
      <c r="F16" s="26"/>
      <c r="G16" s="97"/>
      <c r="H16" s="26"/>
      <c r="I16" s="97"/>
      <c r="J16" s="26"/>
      <c r="K16" s="97"/>
      <c r="L16" s="26"/>
      <c r="M16" s="97"/>
      <c r="N16" s="26"/>
      <c r="O16" s="97"/>
      <c r="P16" s="26"/>
      <c r="Q16" s="97"/>
    </row>
    <row r="17" ht="14.25" customHeight="1">
      <c r="A17" s="11" t="s">
        <v>82</v>
      </c>
      <c r="B17" s="98">
        <f>SUM(B10:B15)</f>
        <v>4800</v>
      </c>
      <c r="C17" s="98">
        <f>SUM(C10:C16)</f>
        <v>4800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ht="14.25" customHeight="1"/>
    <row r="19" ht="14.25" customHeight="1"/>
    <row r="20" ht="15.0" customHeight="1">
      <c r="A20" s="99" t="s">
        <v>83</v>
      </c>
      <c r="B20" s="82"/>
      <c r="C20" s="82"/>
      <c r="D20" s="82"/>
      <c r="E20" s="82"/>
      <c r="F20" s="82"/>
      <c r="G20" s="82"/>
      <c r="H20" s="100"/>
    </row>
    <row r="21" ht="15.0" customHeight="1">
      <c r="A21" s="101"/>
      <c r="B21" s="102"/>
      <c r="C21" s="103"/>
      <c r="K21" s="104" t="s">
        <v>224</v>
      </c>
      <c r="L21" s="105"/>
      <c r="N21" s="211" t="s">
        <v>225</v>
      </c>
      <c r="O21" s="105"/>
      <c r="P21" s="211" t="s">
        <v>226</v>
      </c>
      <c r="Q21" s="105"/>
      <c r="R21" s="211" t="s">
        <v>227</v>
      </c>
      <c r="S21" s="105"/>
    </row>
    <row r="22" ht="15.0" customHeight="1">
      <c r="A22" s="106" t="s">
        <v>70</v>
      </c>
      <c r="B22" s="107" t="s">
        <v>87</v>
      </c>
      <c r="C22" s="108" t="s">
        <v>5</v>
      </c>
      <c r="D22" s="109"/>
      <c r="E22" s="109"/>
      <c r="F22" s="109"/>
      <c r="G22" s="109"/>
      <c r="H22" s="109"/>
      <c r="I22" s="91"/>
      <c r="K22" s="110"/>
      <c r="L22" s="111"/>
      <c r="N22" s="110"/>
      <c r="O22" s="111"/>
      <c r="P22" s="110"/>
      <c r="Q22" s="111"/>
      <c r="R22" s="110"/>
      <c r="S22" s="111"/>
    </row>
    <row r="23" ht="25.5" customHeight="1">
      <c r="A23" s="112"/>
      <c r="B23" s="112" t="s">
        <v>88</v>
      </c>
      <c r="C23" s="113" t="s">
        <v>133</v>
      </c>
      <c r="D23" s="109"/>
      <c r="E23" s="109"/>
      <c r="F23" s="109"/>
      <c r="G23" s="109"/>
      <c r="H23" s="91"/>
      <c r="I23" s="114">
        <v>3200.0</v>
      </c>
      <c r="K23" s="115" t="s">
        <v>90</v>
      </c>
      <c r="L23" s="115" t="s">
        <v>4</v>
      </c>
      <c r="N23" s="115" t="s">
        <v>90</v>
      </c>
      <c r="O23" s="115" t="s">
        <v>4</v>
      </c>
      <c r="P23" s="115" t="s">
        <v>90</v>
      </c>
      <c r="Q23" s="115" t="s">
        <v>4</v>
      </c>
      <c r="R23" s="115" t="s">
        <v>90</v>
      </c>
      <c r="S23" s="115" t="s">
        <v>4</v>
      </c>
    </row>
    <row r="24" ht="14.25" customHeight="1">
      <c r="A24" s="217">
        <v>44447.0</v>
      </c>
      <c r="B24" s="112" t="s">
        <v>88</v>
      </c>
      <c r="C24" s="113" t="s">
        <v>228</v>
      </c>
      <c r="D24" s="109"/>
      <c r="E24" s="109"/>
      <c r="F24" s="109"/>
      <c r="G24" s="109"/>
      <c r="H24" s="91"/>
      <c r="I24" s="114"/>
      <c r="K24" s="117">
        <v>44348.0</v>
      </c>
      <c r="L24" s="118">
        <v>400.0</v>
      </c>
      <c r="N24" s="117">
        <v>44348.0</v>
      </c>
      <c r="O24" s="118">
        <v>0.0</v>
      </c>
      <c r="P24" s="117">
        <v>44348.0</v>
      </c>
      <c r="Q24" s="118">
        <v>0.0</v>
      </c>
      <c r="R24" s="117">
        <v>44348.0</v>
      </c>
      <c r="S24" s="118">
        <v>0.0</v>
      </c>
    </row>
    <row r="25" ht="14.25" customHeight="1">
      <c r="A25" s="119">
        <v>44460.0</v>
      </c>
      <c r="B25" s="112" t="s">
        <v>88</v>
      </c>
      <c r="C25" s="113" t="s">
        <v>229</v>
      </c>
      <c r="D25" s="109"/>
      <c r="E25" s="109"/>
      <c r="F25" s="109"/>
      <c r="G25" s="109"/>
      <c r="H25" s="91"/>
      <c r="I25" s="114">
        <v>400.0</v>
      </c>
      <c r="J25" s="218"/>
      <c r="K25" s="117">
        <v>44378.0</v>
      </c>
      <c r="L25" s="118">
        <v>400.0</v>
      </c>
      <c r="N25" s="117">
        <v>44378.0</v>
      </c>
      <c r="O25" s="118">
        <v>0.0</v>
      </c>
      <c r="P25" s="117">
        <v>44378.0</v>
      </c>
      <c r="Q25" s="118">
        <v>0.0</v>
      </c>
      <c r="R25" s="117">
        <v>44378.0</v>
      </c>
      <c r="S25" s="118">
        <v>0.0</v>
      </c>
    </row>
    <row r="26" ht="14.25" customHeight="1">
      <c r="A26" s="119">
        <v>44460.0</v>
      </c>
      <c r="B26" s="112" t="s">
        <v>88</v>
      </c>
      <c r="C26" s="173" t="s">
        <v>230</v>
      </c>
      <c r="D26" s="109"/>
      <c r="E26" s="109"/>
      <c r="F26" s="109"/>
      <c r="G26" s="109"/>
      <c r="H26" s="91"/>
      <c r="I26" s="114">
        <v>400.0</v>
      </c>
      <c r="J26" s="218"/>
      <c r="K26" s="117">
        <v>44409.0</v>
      </c>
      <c r="L26" s="118">
        <v>400.0</v>
      </c>
      <c r="N26" s="117">
        <v>44409.0</v>
      </c>
      <c r="O26" s="118">
        <v>0.0</v>
      </c>
      <c r="P26" s="117">
        <v>44409.0</v>
      </c>
      <c r="Q26" s="118">
        <v>0.0</v>
      </c>
      <c r="R26" s="117">
        <v>44409.0</v>
      </c>
      <c r="S26" s="118">
        <v>0.0</v>
      </c>
    </row>
    <row r="27" ht="14.25" customHeight="1">
      <c r="A27" s="119">
        <v>44460.0</v>
      </c>
      <c r="B27" s="112" t="s">
        <v>88</v>
      </c>
      <c r="C27" s="173" t="s">
        <v>231</v>
      </c>
      <c r="D27" s="109"/>
      <c r="E27" s="109"/>
      <c r="F27" s="109"/>
      <c r="G27" s="109"/>
      <c r="H27" s="91"/>
      <c r="I27" s="120">
        <v>400.0</v>
      </c>
      <c r="J27" s="218"/>
      <c r="K27" s="117">
        <v>44440.0</v>
      </c>
      <c r="L27" s="118">
        <v>400.0</v>
      </c>
      <c r="N27" s="117">
        <v>44440.0</v>
      </c>
      <c r="O27" s="118">
        <v>400.0</v>
      </c>
      <c r="P27" s="117">
        <v>44440.0</v>
      </c>
      <c r="Q27" s="118">
        <v>400.0</v>
      </c>
      <c r="R27" s="117">
        <v>44440.0</v>
      </c>
      <c r="S27" s="118">
        <v>400.0</v>
      </c>
    </row>
    <row r="28" ht="14.25" customHeight="1">
      <c r="A28" s="119">
        <v>44490.0</v>
      </c>
      <c r="B28" s="112" t="s">
        <v>88</v>
      </c>
      <c r="C28" s="113" t="s">
        <v>229</v>
      </c>
      <c r="D28" s="109"/>
      <c r="E28" s="109"/>
      <c r="F28" s="109"/>
      <c r="G28" s="109"/>
      <c r="H28" s="91"/>
      <c r="I28" s="120">
        <v>400.0</v>
      </c>
      <c r="J28" s="120"/>
      <c r="K28" s="117">
        <v>44470.0</v>
      </c>
      <c r="L28" s="118">
        <v>400.0</v>
      </c>
      <c r="N28" s="117">
        <v>44470.0</v>
      </c>
      <c r="O28" s="118">
        <v>400.0</v>
      </c>
      <c r="P28" s="117">
        <v>44470.0</v>
      </c>
      <c r="Q28" s="118">
        <v>0.0</v>
      </c>
      <c r="R28" s="117">
        <v>44470.0</v>
      </c>
      <c r="S28" s="118">
        <v>0.0</v>
      </c>
    </row>
    <row r="29" ht="14.25" customHeight="1">
      <c r="A29" s="219"/>
      <c r="B29" s="220" t="s">
        <v>4</v>
      </c>
      <c r="C29" s="180"/>
      <c r="D29" s="180"/>
      <c r="E29" s="180"/>
      <c r="F29" s="180"/>
      <c r="G29" s="180"/>
      <c r="H29" s="181"/>
      <c r="I29" s="221"/>
      <c r="K29" s="117">
        <v>44501.0</v>
      </c>
      <c r="L29" s="118">
        <v>400.0</v>
      </c>
      <c r="N29" s="117">
        <v>44501.0</v>
      </c>
      <c r="O29" s="118">
        <v>0.0</v>
      </c>
      <c r="P29" s="117">
        <v>44501.0</v>
      </c>
      <c r="Q29" s="118">
        <v>0.0</v>
      </c>
      <c r="R29" s="117">
        <v>44501.0</v>
      </c>
      <c r="S29" s="118">
        <v>0.0</v>
      </c>
    </row>
    <row r="30" ht="14.25" customHeight="1">
      <c r="A30" s="125"/>
      <c r="B30" s="125"/>
      <c r="C30" s="126"/>
      <c r="D30" s="126"/>
      <c r="E30" s="126"/>
      <c r="F30" s="126"/>
      <c r="G30" s="126"/>
      <c r="H30" s="126"/>
      <c r="I30" s="127"/>
      <c r="K30" s="117">
        <v>44531.0</v>
      </c>
      <c r="L30" s="118">
        <v>400.0</v>
      </c>
      <c r="N30" s="117">
        <v>44531.0</v>
      </c>
      <c r="O30" s="118">
        <v>0.0</v>
      </c>
      <c r="P30" s="117">
        <v>44531.0</v>
      </c>
      <c r="Q30" s="118">
        <v>0.0</v>
      </c>
      <c r="R30" s="117">
        <v>44531.0</v>
      </c>
      <c r="S30" s="118">
        <v>0.0</v>
      </c>
    </row>
    <row r="31" ht="14.25" customHeight="1">
      <c r="A31" s="106" t="s">
        <v>70</v>
      </c>
      <c r="B31" s="128" t="s">
        <v>87</v>
      </c>
      <c r="C31" s="129" t="s">
        <v>94</v>
      </c>
      <c r="D31" s="87"/>
      <c r="E31" s="87"/>
      <c r="F31" s="87"/>
      <c r="G31" s="87"/>
      <c r="H31" s="87"/>
      <c r="I31" s="88"/>
      <c r="K31" s="117">
        <v>44562.0</v>
      </c>
      <c r="L31" s="118">
        <v>400.0</v>
      </c>
      <c r="N31" s="117">
        <v>44562.0</v>
      </c>
      <c r="O31" s="118">
        <v>0.0</v>
      </c>
      <c r="P31" s="117">
        <v>44562.0</v>
      </c>
      <c r="Q31" s="118">
        <v>0.0</v>
      </c>
      <c r="R31" s="117">
        <v>44562.0</v>
      </c>
      <c r="S31" s="118">
        <v>0.0</v>
      </c>
    </row>
    <row r="32" ht="14.25" customHeight="1">
      <c r="A32" s="168">
        <v>44452.0</v>
      </c>
      <c r="B32" s="131" t="s">
        <v>95</v>
      </c>
      <c r="C32" s="173" t="s">
        <v>232</v>
      </c>
      <c r="D32" s="109"/>
      <c r="E32" s="109"/>
      <c r="F32" s="109"/>
      <c r="G32" s="109"/>
      <c r="H32" s="91"/>
      <c r="I32" s="120">
        <v>1200.54</v>
      </c>
      <c r="K32" s="135" t="s">
        <v>4</v>
      </c>
      <c r="L32" s="135">
        <f>SUM(L24:L31)</f>
        <v>3200</v>
      </c>
      <c r="M32" s="135"/>
      <c r="N32" s="135" t="s">
        <v>4</v>
      </c>
      <c r="O32" s="135">
        <f>SUM(O24:O31)</f>
        <v>800</v>
      </c>
      <c r="P32" s="135" t="s">
        <v>4</v>
      </c>
      <c r="Q32" s="135">
        <f>SUM(Q24:Q31)</f>
        <v>400</v>
      </c>
      <c r="R32" s="135" t="s">
        <v>4</v>
      </c>
      <c r="S32" s="135">
        <f>SUM(S24:S31)</f>
        <v>400</v>
      </c>
    </row>
    <row r="33" ht="14.25" customHeight="1">
      <c r="A33" s="130"/>
      <c r="B33" s="131" t="s">
        <v>95</v>
      </c>
      <c r="C33" s="132"/>
      <c r="D33" s="109"/>
      <c r="E33" s="109"/>
      <c r="F33" s="109"/>
      <c r="G33" s="109"/>
      <c r="H33" s="91"/>
      <c r="I33" s="114"/>
    </row>
    <row r="34" ht="14.25" customHeight="1">
      <c r="A34" s="130"/>
      <c r="B34" s="131" t="s">
        <v>95</v>
      </c>
      <c r="C34" s="132"/>
      <c r="D34" s="109"/>
      <c r="E34" s="109"/>
      <c r="F34" s="109"/>
      <c r="G34" s="109"/>
      <c r="H34" s="91"/>
      <c r="I34" s="134"/>
    </row>
    <row r="35" ht="14.25" customHeight="1">
      <c r="A35" s="136"/>
      <c r="B35" s="131" t="s">
        <v>95</v>
      </c>
      <c r="C35" s="137"/>
      <c r="D35" s="137"/>
      <c r="E35" s="137"/>
      <c r="F35" s="137"/>
      <c r="G35" s="137"/>
      <c r="H35" s="138"/>
      <c r="I35" s="139"/>
    </row>
    <row r="36" ht="14.25" customHeight="1">
      <c r="A36" s="140"/>
      <c r="B36" s="222" t="s">
        <v>4</v>
      </c>
      <c r="C36" s="82"/>
      <c r="D36" s="82"/>
      <c r="E36" s="82"/>
      <c r="F36" s="82"/>
      <c r="G36" s="82"/>
      <c r="H36" s="100"/>
      <c r="I36" s="135">
        <f>SUM(I32:I34)</f>
        <v>1200.54</v>
      </c>
    </row>
    <row r="37" ht="14.25" customHeight="1"/>
    <row r="38" ht="14.25" customHeight="1">
      <c r="A38" s="106" t="s">
        <v>70</v>
      </c>
      <c r="B38" s="107" t="s">
        <v>87</v>
      </c>
      <c r="C38" s="132"/>
      <c r="D38" s="109"/>
      <c r="E38" s="109"/>
      <c r="F38" s="109"/>
      <c r="G38" s="109"/>
      <c r="H38" s="109"/>
      <c r="I38" s="91"/>
    </row>
    <row r="39" ht="14.25" customHeight="1">
      <c r="A39" s="112"/>
      <c r="B39" s="112"/>
      <c r="C39" s="132"/>
      <c r="D39" s="109"/>
      <c r="E39" s="109"/>
      <c r="F39" s="109"/>
      <c r="G39" s="109"/>
      <c r="H39" s="91"/>
      <c r="I39" s="114"/>
    </row>
    <row r="40" ht="14.25" customHeight="1">
      <c r="A40" s="112"/>
      <c r="B40" s="112"/>
      <c r="C40" s="132"/>
      <c r="D40" s="109"/>
      <c r="E40" s="109"/>
      <c r="F40" s="109"/>
      <c r="G40" s="109"/>
      <c r="H40" s="91"/>
      <c r="I40" s="114"/>
    </row>
    <row r="41" ht="14.25" customHeight="1">
      <c r="A41" s="112"/>
      <c r="B41" s="121" t="s">
        <v>4</v>
      </c>
      <c r="C41" s="122"/>
      <c r="D41" s="122"/>
      <c r="E41" s="122"/>
      <c r="F41" s="122"/>
      <c r="G41" s="122"/>
      <c r="H41" s="123"/>
      <c r="I41" s="142"/>
      <c r="K41" s="143" t="s">
        <v>96</v>
      </c>
      <c r="L41" s="87"/>
      <c r="M41" s="87"/>
      <c r="N41" s="87"/>
      <c r="O41" s="87"/>
      <c r="P41" s="87"/>
      <c r="Q41" s="87"/>
      <c r="R41" s="87"/>
      <c r="S41" s="88"/>
    </row>
    <row r="42" ht="14.25" customHeight="1">
      <c r="A42" s="125"/>
      <c r="B42" s="144"/>
      <c r="C42" s="144"/>
      <c r="D42" s="144"/>
      <c r="E42" s="144"/>
      <c r="F42" s="144"/>
      <c r="G42" s="144"/>
      <c r="H42" s="144"/>
      <c r="I42" s="144"/>
      <c r="K42" s="145" t="s">
        <v>97</v>
      </c>
      <c r="L42" s="146" t="s">
        <v>98</v>
      </c>
      <c r="M42" s="147" t="s">
        <v>99</v>
      </c>
      <c r="N42" s="146" t="s">
        <v>70</v>
      </c>
      <c r="O42" s="148" t="s">
        <v>100</v>
      </c>
      <c r="P42" s="149" t="s">
        <v>101</v>
      </c>
      <c r="Q42" s="150"/>
      <c r="R42" s="151"/>
      <c r="S42" s="152" t="s">
        <v>102</v>
      </c>
    </row>
    <row r="43" ht="14.25" customHeight="1">
      <c r="K43" s="153"/>
      <c r="L43" s="153"/>
      <c r="M43" s="153"/>
      <c r="N43" s="153"/>
      <c r="O43" s="153"/>
      <c r="P43" s="154"/>
      <c r="Q43" s="155"/>
      <c r="R43" s="156"/>
      <c r="S43" s="153"/>
    </row>
    <row r="44" ht="14.25" customHeight="1">
      <c r="A44" s="106" t="s">
        <v>70</v>
      </c>
      <c r="B44" s="107" t="s">
        <v>87</v>
      </c>
      <c r="C44" s="132"/>
      <c r="D44" s="109"/>
      <c r="E44" s="109"/>
      <c r="F44" s="109"/>
      <c r="G44" s="109"/>
      <c r="H44" s="109"/>
      <c r="I44" s="91"/>
      <c r="K44" s="157"/>
      <c r="L44" s="158"/>
      <c r="M44" s="158"/>
      <c r="N44" s="159"/>
      <c r="O44" s="160"/>
      <c r="P44" s="161"/>
      <c r="Q44" s="109"/>
      <c r="R44" s="91"/>
      <c r="S44" s="162"/>
    </row>
    <row r="45" ht="14.25" customHeight="1">
      <c r="A45" s="112"/>
      <c r="B45" s="112"/>
      <c r="C45" s="132"/>
      <c r="D45" s="109"/>
      <c r="E45" s="109"/>
      <c r="F45" s="109"/>
      <c r="G45" s="109"/>
      <c r="H45" s="91"/>
      <c r="I45" s="114"/>
      <c r="K45" s="163"/>
      <c r="L45" s="164"/>
      <c r="M45" s="164"/>
      <c r="N45" s="165"/>
      <c r="O45" s="166"/>
      <c r="P45" s="161"/>
      <c r="Q45" s="109"/>
      <c r="R45" s="91"/>
      <c r="S45" s="167"/>
    </row>
    <row r="46" ht="14.25" customHeight="1">
      <c r="A46" s="112"/>
      <c r="B46" s="112"/>
      <c r="C46" s="132"/>
      <c r="D46" s="109"/>
      <c r="E46" s="109"/>
      <c r="F46" s="109"/>
      <c r="G46" s="109"/>
      <c r="H46" s="91"/>
      <c r="I46" s="114"/>
      <c r="K46" s="115"/>
      <c r="L46" s="115"/>
      <c r="M46" s="115"/>
      <c r="N46" s="115"/>
      <c r="O46" s="115"/>
      <c r="P46" s="115"/>
      <c r="Q46" s="115"/>
      <c r="R46" s="115"/>
      <c r="S46" s="115"/>
    </row>
    <row r="47" ht="14.25" customHeight="1">
      <c r="A47" s="112"/>
      <c r="B47" s="121" t="s">
        <v>4</v>
      </c>
      <c r="C47" s="122"/>
      <c r="D47" s="122"/>
      <c r="E47" s="122"/>
      <c r="F47" s="122"/>
      <c r="G47" s="122"/>
      <c r="H47" s="123"/>
      <c r="I47" s="142"/>
    </row>
    <row r="48" ht="14.25" customHeight="1"/>
    <row r="49" ht="14.25" customHeight="1">
      <c r="A49" s="106" t="s">
        <v>70</v>
      </c>
      <c r="B49" s="107" t="s">
        <v>87</v>
      </c>
      <c r="C49" s="132"/>
      <c r="D49" s="109"/>
      <c r="E49" s="109"/>
      <c r="F49" s="109"/>
      <c r="G49" s="109"/>
      <c r="H49" s="109"/>
      <c r="I49" s="91"/>
    </row>
    <row r="50" ht="14.25" customHeight="1">
      <c r="A50" s="112"/>
      <c r="B50" s="112"/>
      <c r="C50" s="132"/>
      <c r="D50" s="109"/>
      <c r="E50" s="109"/>
      <c r="F50" s="109"/>
      <c r="G50" s="109"/>
      <c r="H50" s="91"/>
      <c r="I50" s="114"/>
    </row>
    <row r="51" ht="14.25" customHeight="1">
      <c r="A51" s="112"/>
      <c r="B51" s="112"/>
      <c r="C51" s="132"/>
      <c r="D51" s="109"/>
      <c r="E51" s="109"/>
      <c r="F51" s="109"/>
      <c r="G51" s="109"/>
      <c r="H51" s="91"/>
      <c r="I51" s="114"/>
    </row>
    <row r="52" ht="14.25" customHeight="1">
      <c r="A52" s="112"/>
      <c r="B52" s="121" t="s">
        <v>4</v>
      </c>
      <c r="C52" s="122"/>
      <c r="D52" s="122"/>
      <c r="E52" s="122"/>
      <c r="F52" s="122"/>
      <c r="G52" s="122"/>
      <c r="H52" s="123"/>
      <c r="I52" s="142"/>
    </row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mergeCells count="53">
    <mergeCell ref="P42:R43"/>
    <mergeCell ref="P44:R44"/>
    <mergeCell ref="K42:K43"/>
    <mergeCell ref="L42:L43"/>
    <mergeCell ref="M42:M43"/>
    <mergeCell ref="N42:N43"/>
    <mergeCell ref="O42:O43"/>
    <mergeCell ref="S42:S43"/>
    <mergeCell ref="C44:I44"/>
    <mergeCell ref="J8:K8"/>
    <mergeCell ref="L8:M8"/>
    <mergeCell ref="K21:L22"/>
    <mergeCell ref="N21:O22"/>
    <mergeCell ref="P21:Q22"/>
    <mergeCell ref="R21:S22"/>
    <mergeCell ref="N8:O8"/>
    <mergeCell ref="P8:Q8"/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A20:H20"/>
    <mergeCell ref="C22:I22"/>
    <mergeCell ref="C23:H23"/>
    <mergeCell ref="C24:H24"/>
    <mergeCell ref="C25:H25"/>
    <mergeCell ref="C26:H26"/>
    <mergeCell ref="C27:H27"/>
    <mergeCell ref="C28:H28"/>
    <mergeCell ref="B29:H29"/>
    <mergeCell ref="C31:I31"/>
    <mergeCell ref="C32:H32"/>
    <mergeCell ref="C33:H33"/>
    <mergeCell ref="C34:H34"/>
    <mergeCell ref="B36:H36"/>
    <mergeCell ref="C38:I38"/>
    <mergeCell ref="C39:H39"/>
    <mergeCell ref="C40:H40"/>
    <mergeCell ref="B41:H41"/>
    <mergeCell ref="K41:S41"/>
    <mergeCell ref="C45:H45"/>
    <mergeCell ref="P45:R45"/>
    <mergeCell ref="C46:H46"/>
    <mergeCell ref="B47:H47"/>
    <mergeCell ref="C49:I49"/>
    <mergeCell ref="C50:H50"/>
    <mergeCell ref="C51:H51"/>
    <mergeCell ref="B52:H52"/>
  </mergeCells>
  <printOptions/>
  <pageMargins bottom="0.75" footer="0.0" header="0.0" left="0.7" right="0.7" top="0.75"/>
  <pageSetup orientation="landscape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3.25"/>
    <col customWidth="1" min="3" max="3" width="11.38"/>
    <col customWidth="1" min="4" max="4" width="10.13"/>
    <col customWidth="1" min="5" max="5" width="9.0"/>
    <col customWidth="1" min="6" max="6" width="10.88"/>
    <col customWidth="1" min="7" max="7" width="9.0"/>
    <col customWidth="1" min="8" max="17" width="10.88"/>
    <col customWidth="1" min="18" max="18" width="9.0"/>
    <col customWidth="1" min="19" max="26" width="8.0"/>
  </cols>
  <sheetData>
    <row r="1" ht="14.25" customHeight="1"/>
    <row r="2" ht="24.0" customHeight="1">
      <c r="A2" s="11" t="s">
        <v>65</v>
      </c>
      <c r="B2" s="81" t="s">
        <v>233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ht="25.5" customHeight="1">
      <c r="A3" s="11" t="s">
        <v>67</v>
      </c>
      <c r="B3" s="210" t="s">
        <v>234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</row>
    <row r="4" ht="14.25" customHeight="1">
      <c r="A4" s="11" t="s">
        <v>68</v>
      </c>
      <c r="B4" s="84" t="s">
        <v>69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ht="14.25" customHeight="1"/>
    <row r="6" ht="14.25" customHeight="1"/>
    <row r="7" ht="14.25" customHeight="1">
      <c r="A7" s="85" t="s">
        <v>70</v>
      </c>
      <c r="B7" s="86" t="s">
        <v>71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</row>
    <row r="8" ht="25.5" customHeight="1">
      <c r="A8" s="89"/>
      <c r="B8" s="90" t="s">
        <v>72</v>
      </c>
      <c r="C8" s="91"/>
      <c r="D8" s="90" t="s">
        <v>73</v>
      </c>
      <c r="E8" s="91"/>
      <c r="F8" s="90" t="s">
        <v>74</v>
      </c>
      <c r="G8" s="91"/>
      <c r="H8" s="90" t="s">
        <v>75</v>
      </c>
      <c r="I8" s="91"/>
      <c r="J8" s="90" t="s">
        <v>76</v>
      </c>
      <c r="K8" s="91"/>
      <c r="L8" s="223" t="s">
        <v>77</v>
      </c>
      <c r="M8" s="91"/>
      <c r="N8" s="90" t="s">
        <v>78</v>
      </c>
      <c r="O8" s="91"/>
      <c r="P8" s="90" t="s">
        <v>79</v>
      </c>
      <c r="Q8" s="91"/>
    </row>
    <row r="9" ht="14.25" customHeight="1">
      <c r="A9" s="92"/>
      <c r="B9" s="93" t="s">
        <v>80</v>
      </c>
      <c r="C9" s="93" t="s">
        <v>81</v>
      </c>
      <c r="D9" s="93" t="s">
        <v>80</v>
      </c>
      <c r="E9" s="93" t="s">
        <v>81</v>
      </c>
      <c r="F9" s="93" t="s">
        <v>80</v>
      </c>
      <c r="G9" s="93" t="s">
        <v>81</v>
      </c>
      <c r="H9" s="93" t="s">
        <v>80</v>
      </c>
      <c r="I9" s="93" t="s">
        <v>81</v>
      </c>
      <c r="J9" s="93" t="s">
        <v>80</v>
      </c>
      <c r="K9" s="93" t="s">
        <v>81</v>
      </c>
      <c r="L9" s="93" t="s">
        <v>80</v>
      </c>
      <c r="M9" s="93" t="s">
        <v>81</v>
      </c>
      <c r="N9" s="93" t="s">
        <v>80</v>
      </c>
      <c r="O9" s="93" t="s">
        <v>81</v>
      </c>
      <c r="P9" s="93" t="s">
        <v>80</v>
      </c>
      <c r="Q9" s="93" t="s">
        <v>81</v>
      </c>
    </row>
    <row r="10" ht="15.0" customHeight="1">
      <c r="A10" s="94"/>
      <c r="B10" s="26">
        <v>3200.0</v>
      </c>
      <c r="C10" s="27">
        <f>L32+O32</f>
        <v>3200</v>
      </c>
      <c r="D10" s="96">
        <f>200-200</f>
        <v>0</v>
      </c>
      <c r="E10" s="29"/>
      <c r="F10" s="26"/>
      <c r="G10" s="31"/>
      <c r="H10" s="26"/>
      <c r="I10" s="31"/>
      <c r="J10" s="26">
        <f>3600-955.77-1300-153-1191.23</f>
        <v>0</v>
      </c>
      <c r="K10" s="31"/>
      <c r="L10" s="96">
        <v>955.77</v>
      </c>
      <c r="M10" s="171">
        <v>955.77</v>
      </c>
      <c r="N10" s="26"/>
      <c r="O10" s="31"/>
      <c r="P10" s="26"/>
      <c r="Q10" s="95"/>
    </row>
    <row r="11" ht="15.0" customHeight="1">
      <c r="A11" s="94"/>
      <c r="B11" s="96">
        <v>1300.0</v>
      </c>
      <c r="C11" s="27">
        <v>1300.0</v>
      </c>
      <c r="D11" s="26"/>
      <c r="E11" s="95"/>
      <c r="F11" s="26"/>
      <c r="G11" s="95"/>
      <c r="H11" s="26"/>
      <c r="I11" s="95"/>
      <c r="J11" s="26"/>
      <c r="K11" s="95"/>
      <c r="L11" s="26"/>
      <c r="M11" s="95"/>
      <c r="N11" s="26"/>
      <c r="O11" s="95"/>
      <c r="P11" s="26"/>
      <c r="Q11" s="95"/>
    </row>
    <row r="12" ht="14.25" customHeight="1">
      <c r="A12" s="97"/>
      <c r="B12" s="96">
        <v>153.0</v>
      </c>
      <c r="C12" s="27">
        <v>153.0</v>
      </c>
      <c r="D12" s="26"/>
      <c r="E12" s="95"/>
      <c r="F12" s="26"/>
      <c r="G12" s="95"/>
      <c r="H12" s="26"/>
      <c r="I12" s="95"/>
      <c r="J12" s="26"/>
      <c r="K12" s="95"/>
      <c r="L12" s="26"/>
      <c r="M12" s="95"/>
      <c r="N12" s="26"/>
      <c r="O12" s="95"/>
      <c r="P12" s="26"/>
      <c r="Q12" s="95"/>
    </row>
    <row r="13" ht="14.25" customHeight="1">
      <c r="A13" s="97"/>
      <c r="B13" s="96">
        <v>1191.23</v>
      </c>
      <c r="C13" s="27">
        <f>R32</f>
        <v>1391.23</v>
      </c>
      <c r="D13" s="26"/>
      <c r="E13" s="95"/>
      <c r="F13" s="26"/>
      <c r="G13" s="95"/>
      <c r="H13" s="26"/>
      <c r="I13" s="95"/>
      <c r="J13" s="26"/>
      <c r="K13" s="95"/>
      <c r="L13" s="26"/>
      <c r="M13" s="95"/>
      <c r="N13" s="26"/>
      <c r="O13" s="95"/>
      <c r="P13" s="26"/>
      <c r="Q13" s="95"/>
    </row>
    <row r="14" ht="14.25" customHeight="1">
      <c r="A14" s="97"/>
      <c r="B14" s="96">
        <v>200.0</v>
      </c>
      <c r="C14" s="224"/>
      <c r="D14" s="26"/>
      <c r="E14" s="95"/>
      <c r="F14" s="26"/>
      <c r="G14" s="95"/>
      <c r="H14" s="26"/>
      <c r="I14" s="95"/>
      <c r="J14" s="26"/>
      <c r="K14" s="95"/>
      <c r="L14" s="26"/>
      <c r="M14" s="95"/>
      <c r="N14" s="26"/>
      <c r="O14" s="95"/>
      <c r="P14" s="26"/>
      <c r="Q14" s="95"/>
    </row>
    <row r="15" ht="14.25" customHeight="1">
      <c r="A15" s="97"/>
      <c r="B15" s="26"/>
      <c r="C15" s="224"/>
      <c r="D15" s="26"/>
      <c r="E15" s="97"/>
      <c r="F15" s="26"/>
      <c r="G15" s="97"/>
      <c r="H15" s="26"/>
      <c r="I15" s="97"/>
      <c r="J15" s="26"/>
      <c r="K15" s="97"/>
      <c r="L15" s="26"/>
      <c r="M15" s="97"/>
      <c r="N15" s="26"/>
      <c r="O15" s="97"/>
      <c r="P15" s="26"/>
      <c r="Q15" s="97"/>
    </row>
    <row r="16" ht="14.25" customHeight="1">
      <c r="A16" s="97"/>
      <c r="B16" s="26"/>
      <c r="C16" s="97"/>
      <c r="D16" s="26"/>
      <c r="E16" s="97"/>
      <c r="F16" s="26"/>
      <c r="G16" s="97"/>
      <c r="H16" s="26"/>
      <c r="I16" s="97"/>
      <c r="J16" s="26"/>
      <c r="K16" s="97"/>
      <c r="L16" s="26"/>
      <c r="M16" s="97"/>
      <c r="N16" s="26"/>
      <c r="O16" s="97"/>
      <c r="P16" s="26"/>
      <c r="Q16" s="97"/>
    </row>
    <row r="17" ht="14.25" customHeight="1">
      <c r="A17" s="11" t="s">
        <v>82</v>
      </c>
      <c r="B17" s="98">
        <f>SUM(B10:B14)</f>
        <v>6044.23</v>
      </c>
      <c r="C17" s="98">
        <f>SUM(C10:C16)</f>
        <v>6044.23</v>
      </c>
      <c r="D17" s="98">
        <f t="shared" ref="D17:Q17" si="1">SUM(D10:D14)</f>
        <v>0</v>
      </c>
      <c r="E17" s="98">
        <f t="shared" si="1"/>
        <v>0</v>
      </c>
      <c r="F17" s="98">
        <f t="shared" si="1"/>
        <v>0</v>
      </c>
      <c r="G17" s="98">
        <f t="shared" si="1"/>
        <v>0</v>
      </c>
      <c r="H17" s="98">
        <f t="shared" si="1"/>
        <v>0</v>
      </c>
      <c r="I17" s="98">
        <f t="shared" si="1"/>
        <v>0</v>
      </c>
      <c r="J17" s="98">
        <f t="shared" si="1"/>
        <v>0</v>
      </c>
      <c r="K17" s="98">
        <f t="shared" si="1"/>
        <v>0</v>
      </c>
      <c r="L17" s="98">
        <f t="shared" si="1"/>
        <v>955.77</v>
      </c>
      <c r="M17" s="98">
        <f t="shared" si="1"/>
        <v>955.77</v>
      </c>
      <c r="N17" s="98">
        <f t="shared" si="1"/>
        <v>0</v>
      </c>
      <c r="O17" s="98">
        <f t="shared" si="1"/>
        <v>0</v>
      </c>
      <c r="P17" s="98">
        <f t="shared" si="1"/>
        <v>0</v>
      </c>
      <c r="Q17" s="11">
        <f t="shared" si="1"/>
        <v>0</v>
      </c>
    </row>
    <row r="18" ht="14.25" customHeight="1"/>
    <row r="19" ht="14.25" customHeight="1"/>
    <row r="20" ht="15.0" customHeight="1">
      <c r="A20" s="99" t="s">
        <v>83</v>
      </c>
      <c r="B20" s="82"/>
      <c r="C20" s="82"/>
      <c r="D20" s="82"/>
      <c r="E20" s="82"/>
      <c r="F20" s="82"/>
      <c r="G20" s="82"/>
      <c r="H20" s="100"/>
    </row>
    <row r="21" ht="15.0" customHeight="1">
      <c r="A21" s="101"/>
      <c r="B21" s="102"/>
      <c r="C21" s="103"/>
      <c r="K21" s="104" t="s">
        <v>235</v>
      </c>
      <c r="L21" s="105"/>
      <c r="N21" s="211" t="s">
        <v>236</v>
      </c>
      <c r="O21" s="105"/>
      <c r="Q21" s="104" t="s">
        <v>237</v>
      </c>
      <c r="R21" s="105"/>
    </row>
    <row r="22" ht="15.0" customHeight="1">
      <c r="A22" s="106" t="s">
        <v>70</v>
      </c>
      <c r="B22" s="107" t="s">
        <v>87</v>
      </c>
      <c r="C22" s="108" t="s">
        <v>5</v>
      </c>
      <c r="D22" s="109"/>
      <c r="E22" s="109"/>
      <c r="F22" s="109"/>
      <c r="G22" s="109"/>
      <c r="H22" s="109"/>
      <c r="I22" s="91"/>
      <c r="K22" s="110"/>
      <c r="L22" s="111"/>
      <c r="N22" s="110"/>
      <c r="O22" s="111"/>
      <c r="Q22" s="110"/>
      <c r="R22" s="111"/>
    </row>
    <row r="23" ht="25.5" customHeight="1">
      <c r="A23" s="112"/>
      <c r="B23" s="112" t="s">
        <v>88</v>
      </c>
      <c r="C23" s="225" t="s">
        <v>238</v>
      </c>
      <c r="D23" s="109"/>
      <c r="E23" s="109"/>
      <c r="F23" s="109"/>
      <c r="G23" s="109"/>
      <c r="H23" s="91"/>
      <c r="I23" s="120">
        <f>L32+O32</f>
        <v>3200</v>
      </c>
      <c r="K23" s="115" t="s">
        <v>90</v>
      </c>
      <c r="L23" s="115" t="s">
        <v>4</v>
      </c>
      <c r="N23" s="115" t="s">
        <v>90</v>
      </c>
      <c r="O23" s="115" t="s">
        <v>4</v>
      </c>
      <c r="Q23" s="115" t="s">
        <v>90</v>
      </c>
      <c r="R23" s="115" t="s">
        <v>4</v>
      </c>
    </row>
    <row r="24" ht="15.75" customHeight="1">
      <c r="A24" s="226">
        <v>44460.0</v>
      </c>
      <c r="B24" s="227" t="s">
        <v>88</v>
      </c>
      <c r="C24" s="228" t="s">
        <v>239</v>
      </c>
      <c r="D24" s="150"/>
      <c r="E24" s="150"/>
      <c r="F24" s="150"/>
      <c r="G24" s="150"/>
      <c r="H24" s="151"/>
      <c r="I24" s="177">
        <v>1300.0</v>
      </c>
      <c r="K24" s="117">
        <v>44348.0</v>
      </c>
      <c r="L24" s="118">
        <v>400.0</v>
      </c>
      <c r="N24" s="117">
        <v>44348.0</v>
      </c>
      <c r="O24" s="118">
        <v>0.0</v>
      </c>
      <c r="Q24" s="117">
        <v>44348.0</v>
      </c>
      <c r="R24" s="118">
        <v>0.0</v>
      </c>
    </row>
    <row r="25" ht="14.25" customHeight="1">
      <c r="A25" s="153"/>
      <c r="B25" s="153"/>
      <c r="C25" s="154"/>
      <c r="D25" s="155"/>
      <c r="E25" s="155"/>
      <c r="F25" s="155"/>
      <c r="G25" s="155"/>
      <c r="H25" s="156"/>
      <c r="I25" s="153"/>
      <c r="K25" s="117">
        <v>44378.0</v>
      </c>
      <c r="L25" s="118">
        <v>400.0</v>
      </c>
      <c r="N25" s="117">
        <v>44378.0</v>
      </c>
      <c r="O25" s="118">
        <v>0.0</v>
      </c>
      <c r="Q25" s="117">
        <v>44378.0</v>
      </c>
      <c r="R25" s="118">
        <v>0.0</v>
      </c>
    </row>
    <row r="26" ht="14.25" customHeight="1">
      <c r="A26" s="229">
        <v>44460.0</v>
      </c>
      <c r="B26" s="227" t="s">
        <v>88</v>
      </c>
      <c r="C26" s="228" t="s">
        <v>240</v>
      </c>
      <c r="D26" s="150"/>
      <c r="E26" s="150"/>
      <c r="F26" s="150"/>
      <c r="G26" s="150"/>
      <c r="H26" s="151"/>
      <c r="I26" s="177">
        <v>153.0</v>
      </c>
      <c r="K26" s="117">
        <v>44409.0</v>
      </c>
      <c r="L26" s="118">
        <v>400.0</v>
      </c>
      <c r="N26" s="117">
        <v>44409.0</v>
      </c>
      <c r="O26" s="118">
        <v>0.0</v>
      </c>
      <c r="Q26" s="117">
        <v>44409.0</v>
      </c>
      <c r="R26" s="118">
        <v>0.0</v>
      </c>
    </row>
    <row r="27" ht="14.25" customHeight="1">
      <c r="B27" s="153"/>
      <c r="C27" s="154"/>
      <c r="D27" s="155"/>
      <c r="E27" s="155"/>
      <c r="F27" s="155"/>
      <c r="G27" s="155"/>
      <c r="H27" s="156"/>
      <c r="I27" s="153"/>
      <c r="K27" s="117">
        <v>44440.0</v>
      </c>
      <c r="L27" s="118">
        <v>400.0</v>
      </c>
      <c r="N27" s="117">
        <v>44440.0</v>
      </c>
      <c r="O27" s="118">
        <v>0.0</v>
      </c>
      <c r="Q27" s="117">
        <v>44440.0</v>
      </c>
      <c r="R27" s="118">
        <v>500.0</v>
      </c>
    </row>
    <row r="28" ht="14.25" customHeight="1">
      <c r="A28" s="119">
        <v>44460.0</v>
      </c>
      <c r="B28" s="112" t="s">
        <v>88</v>
      </c>
      <c r="C28" s="230" t="s">
        <v>241</v>
      </c>
      <c r="D28" s="109"/>
      <c r="E28" s="109"/>
      <c r="F28" s="109"/>
      <c r="G28" s="109"/>
      <c r="H28" s="91"/>
      <c r="I28" s="120"/>
      <c r="K28" s="117">
        <v>44470.0</v>
      </c>
      <c r="L28" s="118">
        <v>0.0</v>
      </c>
      <c r="N28" s="117">
        <v>44470.0</v>
      </c>
      <c r="O28" s="118">
        <v>400.0</v>
      </c>
      <c r="Q28" s="117">
        <v>44470.0</v>
      </c>
      <c r="R28" s="118">
        <v>500.0</v>
      </c>
    </row>
    <row r="29" ht="14.25" customHeight="1">
      <c r="A29" s="119">
        <v>44460.0</v>
      </c>
      <c r="B29" s="112" t="s">
        <v>88</v>
      </c>
      <c r="C29" s="173" t="s">
        <v>242</v>
      </c>
      <c r="D29" s="109"/>
      <c r="E29" s="109"/>
      <c r="F29" s="109"/>
      <c r="G29" s="109"/>
      <c r="H29" s="91"/>
      <c r="I29" s="120">
        <v>500.0</v>
      </c>
      <c r="K29" s="117">
        <v>44501.0</v>
      </c>
      <c r="L29" s="118">
        <v>0.0</v>
      </c>
      <c r="N29" s="117">
        <v>44501.0</v>
      </c>
      <c r="O29" s="118">
        <v>400.0</v>
      </c>
      <c r="Q29" s="117">
        <v>44501.0</v>
      </c>
      <c r="R29" s="118">
        <v>391.23</v>
      </c>
    </row>
    <row r="30" ht="14.25" customHeight="1">
      <c r="A30" s="119">
        <v>44490.0</v>
      </c>
      <c r="B30" s="112" t="s">
        <v>88</v>
      </c>
      <c r="C30" s="173" t="s">
        <v>242</v>
      </c>
      <c r="D30" s="109"/>
      <c r="E30" s="109"/>
      <c r="F30" s="109"/>
      <c r="G30" s="109"/>
      <c r="H30" s="91"/>
      <c r="I30" s="120">
        <v>500.0</v>
      </c>
      <c r="K30" s="117">
        <v>44531.0</v>
      </c>
      <c r="L30" s="118">
        <v>0.0</v>
      </c>
      <c r="N30" s="117">
        <v>44531.0</v>
      </c>
      <c r="O30" s="118">
        <v>400.0</v>
      </c>
      <c r="Q30" s="117">
        <v>44531.0</v>
      </c>
      <c r="R30" s="133"/>
    </row>
    <row r="31" ht="14.25" customHeight="1">
      <c r="A31" s="119">
        <v>44521.0</v>
      </c>
      <c r="B31" s="112" t="s">
        <v>88</v>
      </c>
      <c r="C31" s="173" t="s">
        <v>242</v>
      </c>
      <c r="D31" s="109"/>
      <c r="E31" s="109"/>
      <c r="F31" s="109"/>
      <c r="G31" s="109"/>
      <c r="H31" s="91"/>
      <c r="I31" s="120">
        <v>391.23</v>
      </c>
      <c r="K31" s="117">
        <v>44562.0</v>
      </c>
      <c r="L31" s="118">
        <v>0.0</v>
      </c>
      <c r="N31" s="117">
        <v>44562.0</v>
      </c>
      <c r="O31" s="118">
        <v>400.0</v>
      </c>
      <c r="Q31" s="117">
        <v>44562.0</v>
      </c>
      <c r="R31" s="133"/>
    </row>
    <row r="32" ht="14.25" customHeight="1">
      <c r="B32" s="112" t="s">
        <v>88</v>
      </c>
      <c r="K32" s="135" t="s">
        <v>4</v>
      </c>
      <c r="L32" s="135">
        <f>SUM(L24:L31)</f>
        <v>1600</v>
      </c>
      <c r="M32" s="135"/>
      <c r="N32" s="135" t="s">
        <v>4</v>
      </c>
      <c r="O32" s="135">
        <f>SUM(O24:O31)</f>
        <v>1600</v>
      </c>
      <c r="P32" s="135"/>
      <c r="Q32" s="135" t="s">
        <v>4</v>
      </c>
      <c r="R32" s="135">
        <f>SUM(R24:R31)</f>
        <v>1391.23</v>
      </c>
    </row>
    <row r="33" ht="14.25" customHeight="1">
      <c r="A33" s="112"/>
      <c r="B33" s="121" t="s">
        <v>4</v>
      </c>
      <c r="C33" s="122"/>
      <c r="D33" s="122"/>
      <c r="E33" s="122"/>
      <c r="F33" s="122"/>
      <c r="G33" s="122"/>
      <c r="H33" s="123"/>
      <c r="I33" s="135">
        <f>SUM(I23:I31)</f>
        <v>6044.23</v>
      </c>
    </row>
    <row r="34" ht="14.25" customHeight="1">
      <c r="A34" s="125"/>
      <c r="B34" s="125"/>
      <c r="C34" s="126"/>
      <c r="D34" s="126"/>
      <c r="E34" s="126"/>
      <c r="F34" s="126"/>
      <c r="G34" s="126"/>
      <c r="H34" s="126"/>
      <c r="I34" s="127"/>
      <c r="K34" s="73" t="s">
        <v>243</v>
      </c>
    </row>
    <row r="35" ht="14.25" customHeight="1">
      <c r="A35" s="106" t="s">
        <v>70</v>
      </c>
      <c r="B35" s="128" t="s">
        <v>87</v>
      </c>
      <c r="C35" s="129" t="s">
        <v>94</v>
      </c>
      <c r="D35" s="87"/>
      <c r="E35" s="87"/>
      <c r="F35" s="87"/>
      <c r="G35" s="87"/>
      <c r="H35" s="87"/>
      <c r="I35" s="88"/>
      <c r="K35" s="73" t="s">
        <v>244</v>
      </c>
    </row>
    <row r="36" ht="14.25" customHeight="1">
      <c r="A36" s="130"/>
      <c r="B36" s="131" t="s">
        <v>95</v>
      </c>
      <c r="C36" s="132"/>
      <c r="D36" s="109"/>
      <c r="E36" s="109"/>
      <c r="F36" s="109"/>
      <c r="G36" s="109"/>
      <c r="H36" s="91"/>
      <c r="I36" s="114"/>
    </row>
    <row r="37" ht="14.25" customHeight="1">
      <c r="A37" s="136"/>
      <c r="B37" s="194" t="s">
        <v>95</v>
      </c>
      <c r="C37" s="231"/>
      <c r="D37" s="231"/>
      <c r="E37" s="231"/>
      <c r="F37" s="231"/>
      <c r="G37" s="231"/>
      <c r="H37" s="232"/>
      <c r="I37" s="139"/>
      <c r="K37" s="233" t="s">
        <v>245</v>
      </c>
      <c r="M37" s="233">
        <v>3800.0</v>
      </c>
      <c r="N37" s="234"/>
    </row>
    <row r="38" ht="14.25" customHeight="1">
      <c r="A38" s="140"/>
      <c r="B38" s="141" t="s">
        <v>4</v>
      </c>
      <c r="C38" s="82"/>
      <c r="D38" s="82"/>
      <c r="E38" s="82"/>
      <c r="F38" s="82"/>
      <c r="G38" s="82"/>
      <c r="H38" s="100"/>
      <c r="I38" s="235">
        <f>SUM(I36)</f>
        <v>0</v>
      </c>
      <c r="K38" s="233" t="s">
        <v>246</v>
      </c>
      <c r="M38" s="234"/>
      <c r="N38" s="234">
        <f>1300+153+1453+955.77</f>
        <v>3861.77</v>
      </c>
    </row>
    <row r="39" ht="14.25" customHeight="1"/>
    <row r="40" ht="14.25" customHeight="1">
      <c r="A40" s="106" t="s">
        <v>70</v>
      </c>
      <c r="B40" s="107" t="s">
        <v>87</v>
      </c>
      <c r="C40" s="108" t="s">
        <v>247</v>
      </c>
      <c r="D40" s="109"/>
      <c r="E40" s="109"/>
      <c r="F40" s="109"/>
      <c r="G40" s="109"/>
      <c r="H40" s="109"/>
      <c r="I40" s="91"/>
    </row>
    <row r="41" ht="14.25" customHeight="1">
      <c r="A41" s="130"/>
      <c r="B41" s="236"/>
      <c r="C41" s="116" t="s">
        <v>248</v>
      </c>
      <c r="D41" s="109"/>
      <c r="E41" s="109"/>
      <c r="F41" s="109"/>
      <c r="G41" s="109"/>
      <c r="H41" s="91"/>
      <c r="I41" s="120">
        <v>955.77</v>
      </c>
      <c r="K41" s="143" t="s">
        <v>96</v>
      </c>
      <c r="L41" s="87"/>
      <c r="M41" s="87"/>
      <c r="N41" s="87"/>
      <c r="O41" s="87"/>
      <c r="P41" s="87"/>
      <c r="Q41" s="87"/>
      <c r="R41" s="87"/>
      <c r="S41" s="88"/>
    </row>
    <row r="42" ht="14.25" customHeight="1">
      <c r="A42" s="237">
        <v>44409.0</v>
      </c>
      <c r="B42" s="238" t="s">
        <v>178</v>
      </c>
      <c r="C42" s="239" t="s">
        <v>249</v>
      </c>
      <c r="D42" s="109"/>
      <c r="E42" s="109"/>
      <c r="F42" s="109"/>
      <c r="G42" s="109"/>
      <c r="H42" s="91"/>
      <c r="I42" s="120">
        <v>955.77</v>
      </c>
      <c r="K42" s="145" t="s">
        <v>97</v>
      </c>
      <c r="L42" s="146" t="s">
        <v>98</v>
      </c>
      <c r="M42" s="147" t="s">
        <v>99</v>
      </c>
      <c r="N42" s="146" t="s">
        <v>70</v>
      </c>
      <c r="O42" s="148" t="s">
        <v>100</v>
      </c>
      <c r="P42" s="149" t="s">
        <v>101</v>
      </c>
      <c r="Q42" s="150"/>
      <c r="R42" s="151"/>
      <c r="S42" s="152" t="s">
        <v>102</v>
      </c>
    </row>
    <row r="43" ht="15.0" customHeight="1">
      <c r="A43" s="112"/>
      <c r="B43" s="112"/>
      <c r="C43" s="132"/>
      <c r="D43" s="109"/>
      <c r="E43" s="109"/>
      <c r="F43" s="109"/>
      <c r="G43" s="109"/>
      <c r="H43" s="91"/>
      <c r="I43" s="114"/>
      <c r="J43" s="240"/>
      <c r="K43" s="153"/>
      <c r="L43" s="153"/>
      <c r="M43" s="153"/>
      <c r="N43" s="153"/>
      <c r="O43" s="153"/>
      <c r="P43" s="154"/>
      <c r="Q43" s="155"/>
      <c r="R43" s="156"/>
      <c r="S43" s="153"/>
    </row>
    <row r="44" ht="29.25" customHeight="1">
      <c r="A44" s="112"/>
      <c r="B44" s="121" t="s">
        <v>4</v>
      </c>
      <c r="C44" s="122"/>
      <c r="D44" s="122"/>
      <c r="E44" s="122"/>
      <c r="F44" s="122"/>
      <c r="G44" s="122"/>
      <c r="H44" s="123"/>
      <c r="I44" s="142"/>
      <c r="J44" s="240"/>
      <c r="K44" s="157"/>
      <c r="L44" s="158"/>
      <c r="M44" s="158"/>
      <c r="N44" s="159"/>
      <c r="O44" s="160"/>
      <c r="P44" s="161"/>
      <c r="Q44" s="109"/>
      <c r="R44" s="91"/>
      <c r="S44" s="162"/>
    </row>
    <row r="45" ht="14.25" customHeight="1">
      <c r="A45" s="125"/>
      <c r="B45" s="125"/>
      <c r="C45" s="125"/>
      <c r="D45" s="125"/>
      <c r="E45" s="125"/>
      <c r="F45" s="125"/>
      <c r="G45" s="125"/>
      <c r="H45" s="125"/>
      <c r="I45" s="125"/>
      <c r="K45" s="163"/>
      <c r="L45" s="164"/>
      <c r="M45" s="164"/>
      <c r="N45" s="165"/>
      <c r="O45" s="166"/>
      <c r="P45" s="161"/>
      <c r="Q45" s="109"/>
      <c r="R45" s="91"/>
      <c r="S45" s="167"/>
    </row>
    <row r="46" ht="14.25" customHeight="1">
      <c r="K46" s="115"/>
      <c r="L46" s="115"/>
      <c r="M46" s="115"/>
      <c r="N46" s="115"/>
      <c r="O46" s="115"/>
      <c r="P46" s="115"/>
      <c r="Q46" s="115"/>
      <c r="R46" s="115"/>
      <c r="S46" s="115"/>
    </row>
    <row r="47" ht="14.25" customHeight="1">
      <c r="A47" s="106" t="s">
        <v>70</v>
      </c>
      <c r="B47" s="107" t="s">
        <v>87</v>
      </c>
      <c r="C47" s="132"/>
      <c r="D47" s="109"/>
      <c r="E47" s="109"/>
      <c r="F47" s="109"/>
      <c r="G47" s="109"/>
      <c r="H47" s="109"/>
      <c r="I47" s="91"/>
    </row>
    <row r="48" ht="14.25" customHeight="1">
      <c r="A48" s="112"/>
      <c r="B48" s="112"/>
      <c r="C48" s="132"/>
      <c r="D48" s="109"/>
      <c r="E48" s="109"/>
      <c r="F48" s="109"/>
      <c r="G48" s="109"/>
      <c r="H48" s="91"/>
      <c r="I48" s="114"/>
    </row>
    <row r="49" ht="14.25" customHeight="1">
      <c r="A49" s="112"/>
      <c r="B49" s="112"/>
      <c r="C49" s="132"/>
      <c r="D49" s="109"/>
      <c r="E49" s="109"/>
      <c r="F49" s="109"/>
      <c r="G49" s="109"/>
      <c r="H49" s="91"/>
      <c r="I49" s="114"/>
    </row>
    <row r="50" ht="14.25" customHeight="1">
      <c r="A50" s="112"/>
      <c r="B50" s="121" t="s">
        <v>4</v>
      </c>
      <c r="C50" s="122"/>
      <c r="D50" s="122"/>
      <c r="E50" s="122"/>
      <c r="F50" s="122"/>
      <c r="G50" s="122"/>
      <c r="H50" s="123"/>
      <c r="I50" s="142"/>
    </row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</sheetData>
  <mergeCells count="54">
    <mergeCell ref="C31:H31"/>
    <mergeCell ref="B33:H33"/>
    <mergeCell ref="C35:I35"/>
    <mergeCell ref="C36:H36"/>
    <mergeCell ref="B38:H38"/>
    <mergeCell ref="C40:I40"/>
    <mergeCell ref="K41:S41"/>
    <mergeCell ref="C43:H43"/>
    <mergeCell ref="B44:H44"/>
    <mergeCell ref="P44:R44"/>
    <mergeCell ref="P45:R45"/>
    <mergeCell ref="C47:I47"/>
    <mergeCell ref="C48:H48"/>
    <mergeCell ref="C49:H49"/>
    <mergeCell ref="B50:H50"/>
    <mergeCell ref="C41:H41"/>
    <mergeCell ref="C42:H42"/>
    <mergeCell ref="K42:K43"/>
    <mergeCell ref="L42:L43"/>
    <mergeCell ref="M42:M43"/>
    <mergeCell ref="N42:N43"/>
    <mergeCell ref="O42:O43"/>
    <mergeCell ref="J8:K8"/>
    <mergeCell ref="L8:M8"/>
    <mergeCell ref="K21:L22"/>
    <mergeCell ref="N21:O22"/>
    <mergeCell ref="Q21:R22"/>
    <mergeCell ref="N8:O8"/>
    <mergeCell ref="P8:Q8"/>
    <mergeCell ref="B2:Q2"/>
    <mergeCell ref="B3:Q3"/>
    <mergeCell ref="B4:Q4"/>
    <mergeCell ref="A7:A9"/>
    <mergeCell ref="B7:Q7"/>
    <mergeCell ref="B8:C8"/>
    <mergeCell ref="D8:E8"/>
    <mergeCell ref="C24:H25"/>
    <mergeCell ref="I24:I25"/>
    <mergeCell ref="F8:G8"/>
    <mergeCell ref="H8:I8"/>
    <mergeCell ref="A20:H20"/>
    <mergeCell ref="C22:I22"/>
    <mergeCell ref="C23:H23"/>
    <mergeCell ref="A24:A25"/>
    <mergeCell ref="B24:B25"/>
    <mergeCell ref="A26:A27"/>
    <mergeCell ref="B26:B27"/>
    <mergeCell ref="C26:H27"/>
    <mergeCell ref="I26:I27"/>
    <mergeCell ref="C28:H28"/>
    <mergeCell ref="C29:H29"/>
    <mergeCell ref="C30:H30"/>
    <mergeCell ref="P42:R43"/>
    <mergeCell ref="S42:S43"/>
  </mergeCells>
  <conditionalFormatting sqref="C42:H42">
    <cfRule type="notContainsBlanks" dxfId="0" priority="1">
      <formula>LEN(TRIM(C42))&gt;0</formula>
    </cfRule>
  </conditionalFormatting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3.75"/>
    <col customWidth="1" min="2" max="2" width="17.88"/>
    <col customWidth="1" min="3" max="3" width="11.75"/>
    <col customWidth="1" min="4" max="8" width="10.63"/>
    <col customWidth="1" min="9" max="11" width="11.5"/>
    <col customWidth="1" min="12" max="12" width="9.0"/>
    <col customWidth="1" min="13" max="29" width="8.0"/>
  </cols>
  <sheetData>
    <row r="1" ht="15.0" customHeight="1">
      <c r="A1" s="241" t="s">
        <v>250</v>
      </c>
      <c r="B1" s="242"/>
      <c r="C1" s="242">
        <f>49600+60800</f>
        <v>110400</v>
      </c>
      <c r="E1" s="199" t="s">
        <v>251</v>
      </c>
      <c r="F1" s="6"/>
      <c r="G1" s="6"/>
      <c r="H1" s="6"/>
    </row>
    <row r="2" ht="14.25" customHeight="1">
      <c r="A2" s="243" t="s">
        <v>252</v>
      </c>
      <c r="B2" s="109"/>
      <c r="C2" s="109"/>
      <c r="D2" s="109"/>
      <c r="E2" s="109"/>
      <c r="F2" s="109"/>
      <c r="G2" s="109"/>
      <c r="H2" s="109"/>
      <c r="I2" s="109"/>
      <c r="J2" s="109"/>
      <c r="K2" s="91"/>
    </row>
    <row r="3" ht="14.25" customHeight="1">
      <c r="A3" s="244" t="s">
        <v>253</v>
      </c>
      <c r="B3" s="244" t="s">
        <v>254</v>
      </c>
      <c r="C3" s="244" t="s">
        <v>255</v>
      </c>
      <c r="D3" s="244" t="s">
        <v>256</v>
      </c>
      <c r="E3" s="244" t="s">
        <v>257</v>
      </c>
      <c r="F3" s="244" t="s">
        <v>258</v>
      </c>
      <c r="G3" s="244" t="s">
        <v>259</v>
      </c>
      <c r="H3" s="244" t="s">
        <v>260</v>
      </c>
      <c r="I3" s="244" t="s">
        <v>261</v>
      </c>
      <c r="J3" s="244" t="s">
        <v>262</v>
      </c>
      <c r="K3" s="245" t="s">
        <v>56</v>
      </c>
    </row>
    <row r="4" ht="14.25" customHeight="1">
      <c r="A4" s="246" t="s">
        <v>263</v>
      </c>
      <c r="B4" s="247" t="s">
        <v>264</v>
      </c>
      <c r="C4" s="248">
        <v>400.0</v>
      </c>
      <c r="D4" s="248">
        <v>400.0</v>
      </c>
      <c r="E4" s="248">
        <v>400.0</v>
      </c>
      <c r="F4" s="248">
        <v>400.0</v>
      </c>
      <c r="G4" s="248">
        <v>400.0</v>
      </c>
      <c r="H4" s="248">
        <v>400.0</v>
      </c>
      <c r="I4" s="248">
        <v>400.0</v>
      </c>
      <c r="J4" s="248">
        <v>400.0</v>
      </c>
      <c r="K4" s="249">
        <f t="shared" ref="K4:K40" si="1">SUM(C4:J4)</f>
        <v>3200</v>
      </c>
    </row>
    <row r="5" ht="14.25" customHeight="1">
      <c r="A5" s="246" t="s">
        <v>265</v>
      </c>
      <c r="B5" s="247" t="s">
        <v>266</v>
      </c>
      <c r="C5" s="248">
        <v>400.0</v>
      </c>
      <c r="D5" s="248">
        <v>400.0</v>
      </c>
      <c r="E5" s="248">
        <v>400.0</v>
      </c>
      <c r="F5" s="248">
        <v>400.0</v>
      </c>
      <c r="G5" s="248">
        <v>400.0</v>
      </c>
      <c r="H5" s="248">
        <v>400.0</v>
      </c>
      <c r="I5" s="248">
        <v>400.0</v>
      </c>
      <c r="J5" s="248">
        <v>400.0</v>
      </c>
      <c r="K5" s="249">
        <f t="shared" si="1"/>
        <v>3200</v>
      </c>
    </row>
    <row r="6" ht="14.25" customHeight="1">
      <c r="A6" s="246" t="s">
        <v>267</v>
      </c>
      <c r="B6" s="247" t="s">
        <v>268</v>
      </c>
      <c r="C6" s="248">
        <v>400.0</v>
      </c>
      <c r="D6" s="248">
        <v>400.0</v>
      </c>
      <c r="E6" s="248">
        <v>400.0</v>
      </c>
      <c r="F6" s="248">
        <v>400.0</v>
      </c>
      <c r="G6" s="248">
        <v>400.0</v>
      </c>
      <c r="H6" s="248">
        <v>400.0</v>
      </c>
      <c r="I6" s="248">
        <v>400.0</v>
      </c>
      <c r="J6" s="248">
        <v>400.0</v>
      </c>
      <c r="K6" s="249">
        <f t="shared" si="1"/>
        <v>3200</v>
      </c>
    </row>
    <row r="7" ht="14.25" customHeight="1">
      <c r="A7" s="246" t="s">
        <v>269</v>
      </c>
      <c r="B7" s="247" t="s">
        <v>270</v>
      </c>
      <c r="C7" s="248">
        <v>400.0</v>
      </c>
      <c r="D7" s="248">
        <v>400.0</v>
      </c>
      <c r="E7" s="248">
        <v>400.0</v>
      </c>
      <c r="F7" s="248">
        <v>400.0</v>
      </c>
      <c r="G7" s="248">
        <v>400.0</v>
      </c>
      <c r="H7" s="248">
        <v>400.0</v>
      </c>
      <c r="I7" s="248">
        <v>400.0</v>
      </c>
      <c r="J7" s="248">
        <v>400.0</v>
      </c>
      <c r="K7" s="249">
        <f t="shared" si="1"/>
        <v>3200</v>
      </c>
    </row>
    <row r="8" ht="14.25" customHeight="1">
      <c r="A8" s="246" t="s">
        <v>271</v>
      </c>
      <c r="B8" s="247" t="s">
        <v>272</v>
      </c>
      <c r="C8" s="248">
        <v>400.0</v>
      </c>
      <c r="D8" s="248">
        <v>400.0</v>
      </c>
      <c r="E8" s="248">
        <v>400.0</v>
      </c>
      <c r="F8" s="248">
        <v>400.0</v>
      </c>
      <c r="G8" s="248">
        <v>400.0</v>
      </c>
      <c r="H8" s="248">
        <v>400.0</v>
      </c>
      <c r="I8" s="248">
        <v>400.0</v>
      </c>
      <c r="J8" s="248">
        <v>400.0</v>
      </c>
      <c r="K8" s="249">
        <f t="shared" si="1"/>
        <v>3200</v>
      </c>
    </row>
    <row r="9" ht="14.25" customHeight="1">
      <c r="A9" s="246" t="s">
        <v>273</v>
      </c>
      <c r="B9" s="247" t="s">
        <v>274</v>
      </c>
      <c r="C9" s="248">
        <v>400.0</v>
      </c>
      <c r="D9" s="248">
        <v>400.0</v>
      </c>
      <c r="E9" s="248">
        <v>400.0</v>
      </c>
      <c r="F9" s="248">
        <v>400.0</v>
      </c>
      <c r="G9" s="248">
        <v>400.0</v>
      </c>
      <c r="H9" s="248">
        <v>400.0</v>
      </c>
      <c r="I9" s="248">
        <v>400.0</v>
      </c>
      <c r="J9" s="248">
        <v>400.0</v>
      </c>
      <c r="K9" s="249">
        <f t="shared" si="1"/>
        <v>3200</v>
      </c>
    </row>
    <row r="10" ht="15.0" customHeight="1">
      <c r="A10" s="246" t="s">
        <v>275</v>
      </c>
      <c r="B10" s="247" t="s">
        <v>276</v>
      </c>
      <c r="C10" s="248">
        <v>400.0</v>
      </c>
      <c r="D10" s="248">
        <v>400.0</v>
      </c>
      <c r="E10" s="248">
        <v>400.0</v>
      </c>
      <c r="F10" s="248">
        <v>400.0</v>
      </c>
      <c r="G10" s="248">
        <v>400.0</v>
      </c>
      <c r="H10" s="248">
        <v>400.0</v>
      </c>
      <c r="I10" s="248">
        <v>400.0</v>
      </c>
      <c r="J10" s="248">
        <v>400.0</v>
      </c>
      <c r="K10" s="249">
        <f t="shared" si="1"/>
        <v>3200</v>
      </c>
    </row>
    <row r="11" ht="14.25" customHeight="1">
      <c r="A11" s="246" t="s">
        <v>277</v>
      </c>
      <c r="B11" s="247" t="s">
        <v>278</v>
      </c>
      <c r="C11" s="248">
        <v>400.0</v>
      </c>
      <c r="D11" s="248">
        <v>400.0</v>
      </c>
      <c r="E11" s="248">
        <v>400.0</v>
      </c>
      <c r="F11" s="248">
        <v>400.0</v>
      </c>
      <c r="G11" s="248">
        <v>400.0</v>
      </c>
      <c r="H11" s="248">
        <v>400.0</v>
      </c>
      <c r="I11" s="248">
        <v>400.0</v>
      </c>
      <c r="J11" s="248">
        <v>400.0</v>
      </c>
      <c r="K11" s="249">
        <f t="shared" si="1"/>
        <v>3200</v>
      </c>
    </row>
    <row r="12" ht="14.25" customHeight="1">
      <c r="A12" s="246" t="s">
        <v>279</v>
      </c>
      <c r="B12" s="247" t="s">
        <v>280</v>
      </c>
      <c r="C12" s="248">
        <v>400.0</v>
      </c>
      <c r="D12" s="248">
        <v>400.0</v>
      </c>
      <c r="E12" s="248">
        <v>400.0</v>
      </c>
      <c r="F12" s="248">
        <v>400.0</v>
      </c>
      <c r="G12" s="248">
        <v>400.0</v>
      </c>
      <c r="H12" s="248">
        <v>400.0</v>
      </c>
      <c r="I12" s="248">
        <v>400.0</v>
      </c>
      <c r="J12" s="248">
        <v>400.0</v>
      </c>
      <c r="K12" s="249">
        <f t="shared" si="1"/>
        <v>3200</v>
      </c>
    </row>
    <row r="13" ht="14.25" customHeight="1">
      <c r="A13" s="246" t="s">
        <v>281</v>
      </c>
      <c r="B13" s="247" t="s">
        <v>282</v>
      </c>
      <c r="C13" s="248">
        <v>400.0</v>
      </c>
      <c r="D13" s="248">
        <v>400.0</v>
      </c>
      <c r="E13" s="248">
        <v>400.0</v>
      </c>
      <c r="F13" s="248">
        <v>400.0</v>
      </c>
      <c r="G13" s="248">
        <v>400.0</v>
      </c>
      <c r="H13" s="248">
        <v>400.0</v>
      </c>
      <c r="I13" s="248">
        <v>400.0</v>
      </c>
      <c r="J13" s="248">
        <v>400.0</v>
      </c>
      <c r="K13" s="249">
        <f t="shared" si="1"/>
        <v>3200</v>
      </c>
    </row>
    <row r="14" ht="14.25" customHeight="1">
      <c r="A14" s="246" t="s">
        <v>283</v>
      </c>
      <c r="B14" s="247" t="s">
        <v>284</v>
      </c>
      <c r="C14" s="248">
        <v>400.0</v>
      </c>
      <c r="D14" s="248">
        <v>400.0</v>
      </c>
      <c r="E14" s="248">
        <v>400.0</v>
      </c>
      <c r="F14" s="248">
        <v>400.0</v>
      </c>
      <c r="G14" s="248">
        <v>400.0</v>
      </c>
      <c r="H14" s="248">
        <v>400.0</v>
      </c>
      <c r="I14" s="248">
        <v>400.0</v>
      </c>
      <c r="J14" s="248">
        <v>400.0</v>
      </c>
      <c r="K14" s="249">
        <f t="shared" si="1"/>
        <v>3200</v>
      </c>
    </row>
    <row r="15" ht="14.25" customHeight="1">
      <c r="A15" s="246" t="s">
        <v>285</v>
      </c>
      <c r="B15" s="247" t="s">
        <v>286</v>
      </c>
      <c r="C15" s="248">
        <v>400.0</v>
      </c>
      <c r="D15" s="248">
        <v>400.0</v>
      </c>
      <c r="E15" s="248">
        <v>400.0</v>
      </c>
      <c r="F15" s="248">
        <v>400.0</v>
      </c>
      <c r="G15" s="248">
        <v>400.0</v>
      </c>
      <c r="H15" s="248">
        <v>400.0</v>
      </c>
      <c r="I15" s="248">
        <v>400.0</v>
      </c>
      <c r="J15" s="248">
        <v>400.0</v>
      </c>
      <c r="K15" s="249">
        <f t="shared" si="1"/>
        <v>3200</v>
      </c>
    </row>
    <row r="16" ht="14.25" customHeight="1">
      <c r="A16" s="246" t="s">
        <v>287</v>
      </c>
      <c r="B16" s="247" t="s">
        <v>288</v>
      </c>
      <c r="C16" s="248">
        <v>400.0</v>
      </c>
      <c r="D16" s="248">
        <v>400.0</v>
      </c>
      <c r="E16" s="248">
        <v>400.0</v>
      </c>
      <c r="F16" s="248">
        <v>400.0</v>
      </c>
      <c r="G16" s="248">
        <v>400.0</v>
      </c>
      <c r="H16" s="248">
        <v>400.0</v>
      </c>
      <c r="I16" s="248">
        <v>400.0</v>
      </c>
      <c r="J16" s="248">
        <v>400.0</v>
      </c>
      <c r="K16" s="249">
        <f t="shared" si="1"/>
        <v>3200</v>
      </c>
    </row>
    <row r="17" ht="14.25" customHeight="1">
      <c r="A17" s="246" t="s">
        <v>289</v>
      </c>
      <c r="B17" s="247" t="s">
        <v>290</v>
      </c>
      <c r="C17" s="248">
        <v>400.0</v>
      </c>
      <c r="D17" s="248">
        <v>400.0</v>
      </c>
      <c r="E17" s="248">
        <v>400.0</v>
      </c>
      <c r="F17" s="248">
        <v>400.0</v>
      </c>
      <c r="G17" s="248">
        <v>400.0</v>
      </c>
      <c r="H17" s="248">
        <v>400.0</v>
      </c>
      <c r="I17" s="248">
        <v>400.0</v>
      </c>
      <c r="J17" s="248">
        <v>400.0</v>
      </c>
      <c r="K17" s="249">
        <f t="shared" si="1"/>
        <v>3200</v>
      </c>
    </row>
    <row r="18" ht="14.25" customHeight="1">
      <c r="A18" s="246" t="s">
        <v>291</v>
      </c>
      <c r="B18" s="247" t="s">
        <v>292</v>
      </c>
      <c r="C18" s="248">
        <v>400.0</v>
      </c>
      <c r="D18" s="248">
        <v>400.0</v>
      </c>
      <c r="E18" s="248">
        <v>400.0</v>
      </c>
      <c r="F18" s="248">
        <v>400.0</v>
      </c>
      <c r="G18" s="248">
        <v>400.0</v>
      </c>
      <c r="H18" s="248">
        <v>400.0</v>
      </c>
      <c r="I18" s="248">
        <v>400.0</v>
      </c>
      <c r="J18" s="248">
        <v>400.0</v>
      </c>
      <c r="K18" s="249">
        <f t="shared" si="1"/>
        <v>3200</v>
      </c>
    </row>
    <row r="19" ht="14.25" customHeight="1">
      <c r="A19" s="246" t="s">
        <v>293</v>
      </c>
      <c r="B19" s="247" t="s">
        <v>294</v>
      </c>
      <c r="C19" s="248">
        <v>400.0</v>
      </c>
      <c r="D19" s="248">
        <v>400.0</v>
      </c>
      <c r="E19" s="248">
        <v>400.0</v>
      </c>
      <c r="F19" s="248">
        <v>400.0</v>
      </c>
      <c r="G19" s="248">
        <v>400.0</v>
      </c>
      <c r="H19" s="248">
        <v>400.0</v>
      </c>
      <c r="I19" s="248">
        <v>400.0</v>
      </c>
      <c r="J19" s="248">
        <v>400.0</v>
      </c>
      <c r="K19" s="249">
        <f t="shared" si="1"/>
        <v>3200</v>
      </c>
    </row>
    <row r="20" ht="14.25" customHeight="1">
      <c r="A20" s="246" t="s">
        <v>295</v>
      </c>
      <c r="B20" s="247" t="s">
        <v>296</v>
      </c>
      <c r="C20" s="248">
        <v>400.0</v>
      </c>
      <c r="D20" s="248">
        <v>400.0</v>
      </c>
      <c r="E20" s="248">
        <v>400.0</v>
      </c>
      <c r="F20" s="248">
        <v>400.0</v>
      </c>
      <c r="G20" s="248">
        <v>400.0</v>
      </c>
      <c r="H20" s="248">
        <v>400.0</v>
      </c>
      <c r="I20" s="248">
        <v>400.0</v>
      </c>
      <c r="J20" s="248">
        <v>400.0</v>
      </c>
      <c r="K20" s="249">
        <f t="shared" si="1"/>
        <v>3200</v>
      </c>
    </row>
    <row r="21" ht="14.25" customHeight="1">
      <c r="A21" s="246" t="s">
        <v>297</v>
      </c>
      <c r="B21" s="247" t="s">
        <v>298</v>
      </c>
      <c r="C21" s="248">
        <v>400.0</v>
      </c>
      <c r="D21" s="248">
        <v>400.0</v>
      </c>
      <c r="E21" s="248">
        <v>400.0</v>
      </c>
      <c r="F21" s="248">
        <v>400.0</v>
      </c>
      <c r="G21" s="248">
        <v>400.0</v>
      </c>
      <c r="H21" s="248">
        <v>400.0</v>
      </c>
      <c r="I21" s="248">
        <v>400.0</v>
      </c>
      <c r="J21" s="248">
        <v>400.0</v>
      </c>
      <c r="K21" s="249">
        <f t="shared" si="1"/>
        <v>3200</v>
      </c>
    </row>
    <row r="22" ht="14.25" customHeight="1">
      <c r="A22" s="246" t="s">
        <v>299</v>
      </c>
      <c r="B22" s="247" t="s">
        <v>300</v>
      </c>
      <c r="C22" s="248">
        <v>400.0</v>
      </c>
      <c r="D22" s="248">
        <v>400.0</v>
      </c>
      <c r="E22" s="248">
        <v>400.0</v>
      </c>
      <c r="F22" s="248">
        <v>400.0</v>
      </c>
      <c r="G22" s="248">
        <v>400.0</v>
      </c>
      <c r="H22" s="248">
        <v>400.0</v>
      </c>
      <c r="I22" s="248">
        <v>400.0</v>
      </c>
      <c r="J22" s="248">
        <v>400.0</v>
      </c>
      <c r="K22" s="249">
        <f t="shared" si="1"/>
        <v>3200</v>
      </c>
    </row>
    <row r="23" ht="14.25" customHeight="1">
      <c r="A23" s="246" t="s">
        <v>301</v>
      </c>
      <c r="B23" s="247" t="s">
        <v>302</v>
      </c>
      <c r="C23" s="248">
        <v>400.0</v>
      </c>
      <c r="D23" s="248">
        <v>400.0</v>
      </c>
      <c r="E23" s="248">
        <v>400.0</v>
      </c>
      <c r="F23" s="248">
        <v>400.0</v>
      </c>
      <c r="G23" s="248">
        <v>400.0</v>
      </c>
      <c r="H23" s="248">
        <v>400.0</v>
      </c>
      <c r="I23" s="248">
        <v>400.0</v>
      </c>
      <c r="J23" s="248">
        <v>400.0</v>
      </c>
      <c r="K23" s="249">
        <f t="shared" si="1"/>
        <v>3200</v>
      </c>
    </row>
    <row r="24" ht="14.25" customHeight="1">
      <c r="A24" s="246" t="s">
        <v>303</v>
      </c>
      <c r="B24" s="247" t="s">
        <v>304</v>
      </c>
      <c r="C24" s="248">
        <v>400.0</v>
      </c>
      <c r="D24" s="248">
        <v>400.0</v>
      </c>
      <c r="E24" s="248">
        <v>400.0</v>
      </c>
      <c r="F24" s="248">
        <v>400.0</v>
      </c>
      <c r="G24" s="248">
        <v>400.0</v>
      </c>
      <c r="H24" s="248">
        <v>400.0</v>
      </c>
      <c r="I24" s="248">
        <v>400.0</v>
      </c>
      <c r="J24" s="248">
        <v>400.0</v>
      </c>
      <c r="K24" s="249">
        <f t="shared" si="1"/>
        <v>3200</v>
      </c>
      <c r="N24" s="250"/>
    </row>
    <row r="25" ht="14.25" customHeight="1">
      <c r="A25" s="246" t="s">
        <v>305</v>
      </c>
      <c r="B25" s="247" t="s">
        <v>306</v>
      </c>
      <c r="C25" s="248">
        <v>400.0</v>
      </c>
      <c r="D25" s="248">
        <v>400.0</v>
      </c>
      <c r="E25" s="248">
        <v>400.0</v>
      </c>
      <c r="F25" s="248">
        <v>400.0</v>
      </c>
      <c r="G25" s="248">
        <v>400.0</v>
      </c>
      <c r="H25" s="248">
        <v>400.0</v>
      </c>
      <c r="I25" s="248">
        <v>400.0</v>
      </c>
      <c r="J25" s="248">
        <v>400.0</v>
      </c>
      <c r="K25" s="249">
        <f t="shared" si="1"/>
        <v>3200</v>
      </c>
    </row>
    <row r="26" ht="14.25" customHeight="1">
      <c r="A26" s="246" t="s">
        <v>307</v>
      </c>
      <c r="B26" s="247" t="s">
        <v>308</v>
      </c>
      <c r="C26" s="248">
        <v>400.0</v>
      </c>
      <c r="D26" s="248">
        <v>400.0</v>
      </c>
      <c r="E26" s="248">
        <v>400.0</v>
      </c>
      <c r="F26" s="248">
        <v>400.0</v>
      </c>
      <c r="G26" s="248">
        <v>400.0</v>
      </c>
      <c r="H26" s="248">
        <v>400.0</v>
      </c>
      <c r="I26" s="248">
        <v>400.0</v>
      </c>
      <c r="J26" s="248">
        <v>400.0</v>
      </c>
      <c r="K26" s="249">
        <f t="shared" si="1"/>
        <v>3200</v>
      </c>
    </row>
    <row r="27" ht="14.25" customHeight="1">
      <c r="A27" s="246" t="s">
        <v>309</v>
      </c>
      <c r="B27" s="247" t="s">
        <v>310</v>
      </c>
      <c r="C27" s="248">
        <v>400.0</v>
      </c>
      <c r="D27" s="248">
        <v>400.0</v>
      </c>
      <c r="E27" s="248">
        <v>400.0</v>
      </c>
      <c r="F27" s="248">
        <v>400.0</v>
      </c>
      <c r="G27" s="248">
        <v>400.0</v>
      </c>
      <c r="H27" s="248">
        <v>400.0</v>
      </c>
      <c r="I27" s="248">
        <v>400.0</v>
      </c>
      <c r="J27" s="248">
        <v>0.0</v>
      </c>
      <c r="K27" s="249">
        <f t="shared" si="1"/>
        <v>2800</v>
      </c>
    </row>
    <row r="28" ht="14.25" customHeight="1">
      <c r="A28" s="251" t="s">
        <v>311</v>
      </c>
      <c r="B28" s="247" t="s">
        <v>312</v>
      </c>
      <c r="C28" s="248">
        <v>0.0</v>
      </c>
      <c r="D28" s="248">
        <v>0.0</v>
      </c>
      <c r="E28" s="248">
        <v>0.0</v>
      </c>
      <c r="F28" s="248">
        <v>0.0</v>
      </c>
      <c r="G28" s="248">
        <v>0.0</v>
      </c>
      <c r="H28" s="248">
        <v>0.0</v>
      </c>
      <c r="I28" s="248">
        <v>0.0</v>
      </c>
      <c r="J28" s="248">
        <v>400.0</v>
      </c>
      <c r="K28" s="249">
        <f t="shared" si="1"/>
        <v>400</v>
      </c>
    </row>
    <row r="29" ht="14.25" customHeight="1">
      <c r="A29" s="246" t="s">
        <v>313</v>
      </c>
      <c r="B29" s="247" t="s">
        <v>314</v>
      </c>
      <c r="C29" s="248">
        <v>400.0</v>
      </c>
      <c r="D29" s="248">
        <v>400.0</v>
      </c>
      <c r="E29" s="248">
        <v>400.0</v>
      </c>
      <c r="F29" s="248">
        <v>400.0</v>
      </c>
      <c r="G29" s="248">
        <v>400.0</v>
      </c>
      <c r="H29" s="248">
        <v>400.0</v>
      </c>
      <c r="I29" s="248">
        <v>400.0</v>
      </c>
      <c r="J29" s="248">
        <v>400.0</v>
      </c>
      <c r="K29" s="249">
        <f t="shared" si="1"/>
        <v>3200</v>
      </c>
    </row>
    <row r="30" ht="14.25" customHeight="1">
      <c r="A30" s="246" t="s">
        <v>315</v>
      </c>
      <c r="B30" s="247" t="s">
        <v>316</v>
      </c>
      <c r="C30" s="248">
        <v>400.0</v>
      </c>
      <c r="D30" s="248">
        <v>400.0</v>
      </c>
      <c r="E30" s="248">
        <v>400.0</v>
      </c>
      <c r="F30" s="248">
        <v>400.0</v>
      </c>
      <c r="G30" s="248">
        <v>400.0</v>
      </c>
      <c r="H30" s="248">
        <v>400.0</v>
      </c>
      <c r="I30" s="248">
        <v>400.0</v>
      </c>
      <c r="J30" s="248">
        <v>400.0</v>
      </c>
      <c r="K30" s="249">
        <f t="shared" si="1"/>
        <v>3200</v>
      </c>
    </row>
    <row r="31" ht="14.25" customHeight="1">
      <c r="A31" s="246" t="s">
        <v>317</v>
      </c>
      <c r="B31" s="247" t="s">
        <v>318</v>
      </c>
      <c r="C31" s="248">
        <v>400.0</v>
      </c>
      <c r="D31" s="248">
        <v>400.0</v>
      </c>
      <c r="E31" s="248">
        <v>400.0</v>
      </c>
      <c r="F31" s="248">
        <v>400.0</v>
      </c>
      <c r="G31" s="248">
        <v>400.0</v>
      </c>
      <c r="H31" s="248">
        <v>400.0</v>
      </c>
      <c r="I31" s="248">
        <v>400.0</v>
      </c>
      <c r="J31" s="248">
        <v>400.0</v>
      </c>
      <c r="K31" s="249">
        <f t="shared" si="1"/>
        <v>3200</v>
      </c>
    </row>
    <row r="32" ht="14.25" customHeight="1">
      <c r="A32" s="246" t="s">
        <v>319</v>
      </c>
      <c r="B32" s="247" t="s">
        <v>320</v>
      </c>
      <c r="C32" s="248">
        <v>400.0</v>
      </c>
      <c r="D32" s="248">
        <v>400.0</v>
      </c>
      <c r="E32" s="248">
        <v>400.0</v>
      </c>
      <c r="F32" s="248">
        <v>400.0</v>
      </c>
      <c r="G32" s="248">
        <v>400.0</v>
      </c>
      <c r="H32" s="248">
        <v>400.0</v>
      </c>
      <c r="I32" s="248">
        <v>400.0</v>
      </c>
      <c r="J32" s="248">
        <v>400.0</v>
      </c>
      <c r="K32" s="249">
        <f t="shared" si="1"/>
        <v>3200</v>
      </c>
    </row>
    <row r="33" ht="14.25" customHeight="1">
      <c r="A33" s="246" t="s">
        <v>321</v>
      </c>
      <c r="B33" s="247" t="s">
        <v>322</v>
      </c>
      <c r="C33" s="248">
        <v>400.0</v>
      </c>
      <c r="D33" s="248">
        <v>400.0</v>
      </c>
      <c r="E33" s="248">
        <v>400.0</v>
      </c>
      <c r="F33" s="248">
        <v>400.0</v>
      </c>
      <c r="G33" s="248">
        <v>400.0</v>
      </c>
      <c r="H33" s="248">
        <v>400.0</v>
      </c>
      <c r="I33" s="248">
        <v>400.0</v>
      </c>
      <c r="J33" s="248">
        <v>400.0</v>
      </c>
      <c r="K33" s="249">
        <f t="shared" si="1"/>
        <v>3200</v>
      </c>
    </row>
    <row r="34" ht="14.25" customHeight="1">
      <c r="A34" s="246" t="s">
        <v>323</v>
      </c>
      <c r="B34" s="247" t="s">
        <v>324</v>
      </c>
      <c r="C34" s="248">
        <v>400.0</v>
      </c>
      <c r="D34" s="248">
        <v>400.0</v>
      </c>
      <c r="E34" s="248">
        <v>400.0</v>
      </c>
      <c r="F34" s="248">
        <v>400.0</v>
      </c>
      <c r="G34" s="248">
        <v>400.0</v>
      </c>
      <c r="H34" s="248">
        <v>400.0</v>
      </c>
      <c r="I34" s="248">
        <v>400.0</v>
      </c>
      <c r="J34" s="248">
        <v>400.0</v>
      </c>
      <c r="K34" s="249">
        <f t="shared" si="1"/>
        <v>3200</v>
      </c>
    </row>
    <row r="35" ht="14.25" customHeight="1">
      <c r="A35" s="246" t="s">
        <v>325</v>
      </c>
      <c r="B35" s="247" t="s">
        <v>326</v>
      </c>
      <c r="C35" s="252">
        <v>400.0</v>
      </c>
      <c r="D35" s="248">
        <v>400.0</v>
      </c>
      <c r="E35" s="248">
        <v>400.0</v>
      </c>
      <c r="F35" s="248">
        <v>400.0</v>
      </c>
      <c r="G35" s="248">
        <v>0.0</v>
      </c>
      <c r="H35" s="248">
        <v>0.0</v>
      </c>
      <c r="I35" s="248">
        <v>0.0</v>
      </c>
      <c r="J35" s="248">
        <v>0.0</v>
      </c>
      <c r="K35" s="249">
        <f t="shared" si="1"/>
        <v>1600</v>
      </c>
    </row>
    <row r="36" ht="14.25" customHeight="1">
      <c r="A36" s="253" t="s">
        <v>327</v>
      </c>
      <c r="B36" s="254" t="s">
        <v>328</v>
      </c>
      <c r="C36" s="252">
        <v>0.0</v>
      </c>
      <c r="D36" s="248">
        <v>0.0</v>
      </c>
      <c r="E36" s="248">
        <v>0.0</v>
      </c>
      <c r="F36" s="248">
        <v>0.0</v>
      </c>
      <c r="G36" s="248">
        <v>400.0</v>
      </c>
      <c r="H36" s="248">
        <v>400.0</v>
      </c>
      <c r="I36" s="248">
        <v>400.0</v>
      </c>
      <c r="J36" s="248">
        <v>400.0</v>
      </c>
      <c r="K36" s="249">
        <f t="shared" si="1"/>
        <v>1600</v>
      </c>
    </row>
    <row r="37" ht="14.25" customHeight="1">
      <c r="A37" s="246" t="s">
        <v>329</v>
      </c>
      <c r="B37" s="247" t="s">
        <v>330</v>
      </c>
      <c r="C37" s="248">
        <v>400.0</v>
      </c>
      <c r="D37" s="248">
        <v>400.0</v>
      </c>
      <c r="E37" s="248">
        <v>400.0</v>
      </c>
      <c r="F37" s="248">
        <v>400.0</v>
      </c>
      <c r="G37" s="248">
        <v>400.0</v>
      </c>
      <c r="H37" s="248">
        <v>400.0</v>
      </c>
      <c r="I37" s="248">
        <v>400.0</v>
      </c>
      <c r="J37" s="248">
        <v>400.0</v>
      </c>
      <c r="K37" s="249">
        <f t="shared" si="1"/>
        <v>3200</v>
      </c>
    </row>
    <row r="38" ht="14.25" customHeight="1">
      <c r="A38" s="246" t="s">
        <v>331</v>
      </c>
      <c r="B38" s="247" t="s">
        <v>332</v>
      </c>
      <c r="C38" s="248">
        <v>400.0</v>
      </c>
      <c r="D38" s="248">
        <v>400.0</v>
      </c>
      <c r="E38" s="248">
        <v>400.0</v>
      </c>
      <c r="F38" s="248">
        <v>400.0</v>
      </c>
      <c r="G38" s="248">
        <v>400.0</v>
      </c>
      <c r="H38" s="248">
        <v>400.0</v>
      </c>
      <c r="I38" s="248">
        <v>400.0</v>
      </c>
      <c r="J38" s="248">
        <v>400.0</v>
      </c>
      <c r="K38" s="249">
        <f t="shared" si="1"/>
        <v>3200</v>
      </c>
    </row>
    <row r="39" ht="14.25" customHeight="1">
      <c r="A39" s="246" t="s">
        <v>333</v>
      </c>
      <c r="B39" s="247" t="s">
        <v>334</v>
      </c>
      <c r="C39" s="248">
        <v>400.0</v>
      </c>
      <c r="D39" s="248">
        <v>400.0</v>
      </c>
      <c r="E39" s="248">
        <v>400.0</v>
      </c>
      <c r="F39" s="248">
        <v>400.0</v>
      </c>
      <c r="G39" s="248">
        <v>400.0</v>
      </c>
      <c r="H39" s="248">
        <v>400.0</v>
      </c>
      <c r="I39" s="248">
        <v>400.0</v>
      </c>
      <c r="J39" s="248">
        <v>400.0</v>
      </c>
      <c r="K39" s="249">
        <f t="shared" si="1"/>
        <v>3200</v>
      </c>
    </row>
    <row r="40" ht="14.25" customHeight="1">
      <c r="A40" s="246" t="s">
        <v>335</v>
      </c>
      <c r="B40" s="247" t="s">
        <v>336</v>
      </c>
      <c r="C40" s="252">
        <v>400.0</v>
      </c>
      <c r="D40" s="248">
        <v>400.0</v>
      </c>
      <c r="E40" s="248">
        <v>400.0</v>
      </c>
      <c r="F40" s="248">
        <v>400.0</v>
      </c>
      <c r="G40" s="248">
        <v>400.0</v>
      </c>
      <c r="H40" s="248">
        <v>400.0</v>
      </c>
      <c r="I40" s="248">
        <v>400.0</v>
      </c>
      <c r="J40" s="248">
        <v>400.0</v>
      </c>
      <c r="K40" s="249">
        <f t="shared" si="1"/>
        <v>3200</v>
      </c>
    </row>
    <row r="41" ht="14.25" customHeight="1">
      <c r="A41" s="255" t="s">
        <v>56</v>
      </c>
      <c r="B41" s="256"/>
      <c r="C41" s="256">
        <f t="shared" ref="C41:K41" si="2">SUM(C4:C40)</f>
        <v>14000</v>
      </c>
      <c r="D41" s="256">
        <f t="shared" si="2"/>
        <v>14000</v>
      </c>
      <c r="E41" s="256">
        <f t="shared" si="2"/>
        <v>14000</v>
      </c>
      <c r="F41" s="256">
        <f t="shared" si="2"/>
        <v>14000</v>
      </c>
      <c r="G41" s="256">
        <f t="shared" si="2"/>
        <v>14000</v>
      </c>
      <c r="H41" s="256">
        <f t="shared" si="2"/>
        <v>14000</v>
      </c>
      <c r="I41" s="256">
        <f t="shared" si="2"/>
        <v>14000</v>
      </c>
      <c r="J41" s="256">
        <f t="shared" si="2"/>
        <v>14000</v>
      </c>
      <c r="K41" s="257">
        <f t="shared" si="2"/>
        <v>112000</v>
      </c>
    </row>
    <row r="42" ht="14.25" customHeight="1">
      <c r="A42" s="258"/>
      <c r="B42" s="259"/>
      <c r="C42" s="259"/>
      <c r="D42" s="259"/>
      <c r="E42" s="259"/>
      <c r="F42" s="259"/>
      <c r="G42" s="259"/>
      <c r="H42" s="259"/>
      <c r="I42" s="258"/>
      <c r="J42" s="258"/>
      <c r="K42" s="258"/>
    </row>
    <row r="43" ht="14.25" customHeight="1">
      <c r="A43" s="260" t="s">
        <v>337</v>
      </c>
      <c r="B43" s="261"/>
      <c r="C43" s="261"/>
      <c r="D43" s="261"/>
      <c r="E43" s="261"/>
      <c r="F43" s="261"/>
      <c r="G43" s="261"/>
      <c r="H43" s="261"/>
      <c r="I43" s="262"/>
      <c r="J43" s="262"/>
      <c r="K43" s="262"/>
    </row>
    <row r="44" ht="14.25" customHeight="1">
      <c r="B44" s="6"/>
      <c r="C44" s="6"/>
      <c r="D44" s="6"/>
      <c r="E44" s="6"/>
      <c r="F44" s="6"/>
      <c r="G44" s="6"/>
      <c r="H44" s="6"/>
    </row>
    <row r="45" ht="15.0" customHeight="1">
      <c r="A45" s="241" t="s">
        <v>338</v>
      </c>
      <c r="B45" s="242"/>
      <c r="C45" s="263">
        <v>4191.23</v>
      </c>
      <c r="D45" s="6"/>
      <c r="E45" s="75" t="s">
        <v>339</v>
      </c>
      <c r="F45" s="6"/>
      <c r="G45" s="6"/>
      <c r="H45" s="6"/>
    </row>
    <row r="46" ht="15.0" customHeight="1">
      <c r="A46" s="264"/>
      <c r="B46" s="265"/>
      <c r="C46" s="265"/>
      <c r="D46" s="6"/>
      <c r="E46" s="6"/>
      <c r="F46" s="6"/>
      <c r="G46" s="6"/>
      <c r="H46" s="6"/>
    </row>
    <row r="47" ht="14.25" customHeight="1">
      <c r="A47" s="119">
        <v>44460.0</v>
      </c>
      <c r="B47" s="112" t="s">
        <v>88</v>
      </c>
      <c r="C47" s="266" t="s">
        <v>229</v>
      </c>
      <c r="D47" s="109"/>
      <c r="E47" s="109"/>
      <c r="F47" s="109"/>
      <c r="G47" s="109"/>
      <c r="H47" s="91"/>
      <c r="I47" s="267">
        <v>400.0</v>
      </c>
      <c r="J47" s="73" t="s">
        <v>340</v>
      </c>
    </row>
    <row r="48" ht="14.25" customHeight="1">
      <c r="A48" s="119">
        <v>44460.0</v>
      </c>
      <c r="B48" s="112" t="s">
        <v>88</v>
      </c>
      <c r="C48" s="266" t="s">
        <v>230</v>
      </c>
      <c r="D48" s="109"/>
      <c r="E48" s="109"/>
      <c r="F48" s="109"/>
      <c r="G48" s="109"/>
      <c r="H48" s="91"/>
      <c r="I48" s="267">
        <v>400.0</v>
      </c>
      <c r="J48" s="73" t="s">
        <v>340</v>
      </c>
    </row>
    <row r="49" ht="14.25" customHeight="1">
      <c r="A49" s="119">
        <v>44460.0</v>
      </c>
      <c r="B49" s="112" t="s">
        <v>88</v>
      </c>
      <c r="C49" s="266" t="s">
        <v>231</v>
      </c>
      <c r="D49" s="109"/>
      <c r="E49" s="109"/>
      <c r="F49" s="109"/>
      <c r="G49" s="109"/>
      <c r="H49" s="91"/>
      <c r="I49" s="268">
        <v>400.0</v>
      </c>
      <c r="J49" s="73" t="s">
        <v>340</v>
      </c>
    </row>
    <row r="50" ht="14.25" customHeight="1">
      <c r="A50" s="119">
        <v>44490.0</v>
      </c>
      <c r="B50" s="112" t="s">
        <v>88</v>
      </c>
      <c r="C50" s="269" t="s">
        <v>341</v>
      </c>
      <c r="D50" s="109"/>
      <c r="E50" s="109"/>
      <c r="F50" s="109"/>
      <c r="G50" s="109"/>
      <c r="H50" s="91"/>
      <c r="I50" s="268">
        <v>400.0</v>
      </c>
      <c r="J50" s="73" t="s">
        <v>340</v>
      </c>
    </row>
    <row r="51" ht="14.25" customHeight="1">
      <c r="A51" s="119">
        <v>44460.0</v>
      </c>
      <c r="B51" s="112" t="s">
        <v>88</v>
      </c>
      <c r="C51" s="270" t="s">
        <v>92</v>
      </c>
      <c r="D51" s="109"/>
      <c r="E51" s="109"/>
      <c r="F51" s="109"/>
      <c r="G51" s="109"/>
      <c r="H51" s="91"/>
      <c r="I51" s="268">
        <v>300.0</v>
      </c>
      <c r="J51" s="73" t="s">
        <v>342</v>
      </c>
    </row>
    <row r="52" ht="14.25" customHeight="1">
      <c r="A52" s="119">
        <v>44490.0</v>
      </c>
      <c r="B52" s="112" t="s">
        <v>88</v>
      </c>
      <c r="C52" s="270" t="s">
        <v>343</v>
      </c>
      <c r="D52" s="109"/>
      <c r="E52" s="109"/>
      <c r="F52" s="109"/>
      <c r="G52" s="109"/>
      <c r="H52" s="91"/>
      <c r="I52" s="268">
        <v>300.0</v>
      </c>
      <c r="J52" s="73" t="s">
        <v>342</v>
      </c>
    </row>
    <row r="53" ht="14.25" customHeight="1">
      <c r="A53" s="212">
        <v>44460.0</v>
      </c>
      <c r="B53" s="112" t="s">
        <v>88</v>
      </c>
      <c r="C53" s="271" t="s">
        <v>211</v>
      </c>
      <c r="D53" s="150"/>
      <c r="E53" s="150"/>
      <c r="F53" s="150"/>
      <c r="G53" s="150"/>
      <c r="H53" s="151"/>
      <c r="I53" s="267">
        <v>300.0</v>
      </c>
      <c r="J53" s="73" t="s">
        <v>344</v>
      </c>
    </row>
    <row r="54" ht="14.25" customHeight="1">
      <c r="A54" s="119">
        <v>44490.0</v>
      </c>
      <c r="B54" s="112" t="s">
        <v>88</v>
      </c>
      <c r="C54" s="271" t="s">
        <v>212</v>
      </c>
      <c r="D54" s="150"/>
      <c r="E54" s="150"/>
      <c r="F54" s="150"/>
      <c r="G54" s="150"/>
      <c r="H54" s="151"/>
      <c r="I54" s="267">
        <v>300.0</v>
      </c>
      <c r="J54" s="73" t="s">
        <v>344</v>
      </c>
    </row>
    <row r="55" ht="14.25" customHeight="1">
      <c r="A55" s="119">
        <v>44460.0</v>
      </c>
      <c r="B55" s="112" t="s">
        <v>88</v>
      </c>
      <c r="C55" s="269" t="s">
        <v>242</v>
      </c>
      <c r="D55" s="109"/>
      <c r="E55" s="109"/>
      <c r="F55" s="109"/>
      <c r="G55" s="109"/>
      <c r="H55" s="91"/>
      <c r="I55" s="268">
        <v>500.0</v>
      </c>
      <c r="J55" s="73" t="s">
        <v>345</v>
      </c>
    </row>
    <row r="56" ht="14.25" customHeight="1">
      <c r="A56" s="119">
        <v>44490.0</v>
      </c>
      <c r="B56" s="112" t="s">
        <v>88</v>
      </c>
      <c r="C56" s="269" t="s">
        <v>346</v>
      </c>
      <c r="D56" s="109"/>
      <c r="E56" s="109"/>
      <c r="F56" s="109"/>
      <c r="G56" s="109"/>
      <c r="H56" s="91"/>
      <c r="I56" s="268">
        <v>500.0</v>
      </c>
      <c r="J56" s="73" t="s">
        <v>345</v>
      </c>
    </row>
    <row r="57" ht="14.25" customHeight="1">
      <c r="A57" s="119">
        <v>44521.0</v>
      </c>
      <c r="B57" s="112" t="s">
        <v>88</v>
      </c>
      <c r="C57" s="269" t="s">
        <v>346</v>
      </c>
      <c r="D57" s="109"/>
      <c r="E57" s="109"/>
      <c r="F57" s="109"/>
      <c r="G57" s="109"/>
      <c r="H57" s="91"/>
      <c r="I57" s="268">
        <v>391.23</v>
      </c>
      <c r="J57" s="73" t="s">
        <v>345</v>
      </c>
    </row>
    <row r="58" ht="14.25" customHeight="1">
      <c r="A58" s="119">
        <v>44521.0</v>
      </c>
      <c r="B58" s="112" t="s">
        <v>88</v>
      </c>
      <c r="C58" s="269" t="s">
        <v>347</v>
      </c>
      <c r="D58" s="109"/>
      <c r="E58" s="109"/>
      <c r="F58" s="109"/>
      <c r="G58" s="109"/>
      <c r="H58" s="91"/>
      <c r="I58" s="268">
        <v>400.0</v>
      </c>
      <c r="J58" s="73" t="s">
        <v>348</v>
      </c>
    </row>
    <row r="59" ht="14.25" customHeight="1">
      <c r="A59" s="119">
        <v>44551.0</v>
      </c>
      <c r="B59" s="112" t="s">
        <v>88</v>
      </c>
      <c r="C59" s="269" t="s">
        <v>347</v>
      </c>
      <c r="D59" s="109"/>
      <c r="E59" s="109"/>
      <c r="F59" s="109"/>
      <c r="G59" s="109"/>
      <c r="H59" s="91"/>
      <c r="I59" s="268">
        <v>400.0</v>
      </c>
      <c r="J59" s="73" t="s">
        <v>348</v>
      </c>
    </row>
    <row r="60" ht="14.25" customHeight="1">
      <c r="A60" s="119">
        <v>44218.0</v>
      </c>
      <c r="B60" s="112" t="s">
        <v>88</v>
      </c>
      <c r="C60" s="269" t="s">
        <v>347</v>
      </c>
      <c r="D60" s="109"/>
      <c r="E60" s="109"/>
      <c r="F60" s="109"/>
      <c r="G60" s="109"/>
      <c r="H60" s="91"/>
      <c r="I60" s="268">
        <v>400.0</v>
      </c>
      <c r="J60" s="73" t="s">
        <v>348</v>
      </c>
    </row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</sheetData>
  <mergeCells count="15">
    <mergeCell ref="C53:H53"/>
    <mergeCell ref="C54:H54"/>
    <mergeCell ref="C55:H55"/>
    <mergeCell ref="C56:H56"/>
    <mergeCell ref="C57:H57"/>
    <mergeCell ref="C58:H58"/>
    <mergeCell ref="C59:H59"/>
    <mergeCell ref="C60:H60"/>
    <mergeCell ref="A2:K2"/>
    <mergeCell ref="C47:H47"/>
    <mergeCell ref="C48:H48"/>
    <mergeCell ref="C49:H49"/>
    <mergeCell ref="C50:H50"/>
    <mergeCell ref="C51:H51"/>
    <mergeCell ref="C52:H52"/>
  </mergeCells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7.0"/>
    <col customWidth="1" min="2" max="2" width="11.13"/>
    <col customWidth="1" min="3" max="3" width="10.13"/>
    <col customWidth="1" min="4" max="5" width="10.75"/>
    <col customWidth="1" min="6" max="6" width="34.75"/>
    <col customWidth="1" min="7" max="7" width="17.38"/>
    <col customWidth="1" min="8" max="26" width="8.0"/>
  </cols>
  <sheetData>
    <row r="1" ht="25.5" customHeight="1">
      <c r="A1" s="272" t="s">
        <v>97</v>
      </c>
      <c r="B1" s="273" t="s">
        <v>98</v>
      </c>
      <c r="C1" s="274" t="s">
        <v>99</v>
      </c>
      <c r="D1" s="273" t="s">
        <v>70</v>
      </c>
      <c r="E1" s="272" t="s">
        <v>100</v>
      </c>
      <c r="F1" s="272" t="s">
        <v>101</v>
      </c>
      <c r="G1" s="272" t="s">
        <v>102</v>
      </c>
    </row>
    <row r="2" ht="25.5" customHeight="1">
      <c r="A2" s="275" t="s">
        <v>349</v>
      </c>
      <c r="B2" s="164" t="s">
        <v>350</v>
      </c>
      <c r="C2" s="164" t="s">
        <v>351</v>
      </c>
      <c r="D2" s="165" t="s">
        <v>352</v>
      </c>
      <c r="E2" s="276">
        <v>619.5</v>
      </c>
      <c r="F2" s="277" t="s">
        <v>353</v>
      </c>
      <c r="G2" s="278" t="s">
        <v>354</v>
      </c>
    </row>
    <row r="3" ht="14.25" customHeight="1">
      <c r="A3" s="275"/>
      <c r="B3" s="164"/>
      <c r="C3" s="164"/>
      <c r="D3" s="279"/>
      <c r="E3" s="276"/>
      <c r="F3" s="280"/>
      <c r="G3" s="278"/>
    </row>
    <row r="4" ht="14.25" customHeight="1">
      <c r="A4" s="163"/>
      <c r="B4" s="164"/>
      <c r="C4" s="164"/>
      <c r="D4" s="165"/>
      <c r="E4" s="276"/>
      <c r="F4" s="277"/>
      <c r="G4" s="278"/>
    </row>
    <row r="5" ht="14.25" customHeight="1">
      <c r="A5" s="163"/>
      <c r="B5" s="164"/>
      <c r="C5" s="164"/>
      <c r="D5" s="165"/>
      <c r="E5" s="276"/>
      <c r="F5" s="277"/>
      <c r="G5" s="278"/>
    </row>
    <row r="6" ht="14.25" customHeight="1">
      <c r="A6" s="163"/>
      <c r="B6" s="281"/>
      <c r="C6" s="282"/>
      <c r="D6" s="283"/>
      <c r="E6" s="276"/>
      <c r="F6" s="284"/>
      <c r="G6" s="281"/>
    </row>
    <row r="7" ht="14.25" customHeight="1">
      <c r="A7" s="245" t="s">
        <v>4</v>
      </c>
      <c r="B7" s="285"/>
      <c r="C7" s="245"/>
      <c r="D7" s="245"/>
      <c r="E7" s="286">
        <f>SUM(E2:E6)</f>
        <v>619.5</v>
      </c>
      <c r="F7" s="287"/>
      <c r="G7" s="281"/>
    </row>
    <row r="8" ht="14.25" customHeight="1">
      <c r="A8" s="258"/>
      <c r="B8" s="258"/>
      <c r="C8" s="258"/>
      <c r="D8" s="258"/>
      <c r="E8" s="258"/>
      <c r="F8" s="288"/>
      <c r="G8" s="258"/>
    </row>
    <row r="9" ht="14.25" customHeight="1">
      <c r="A9" s="289" t="s">
        <v>355</v>
      </c>
      <c r="B9" s="82"/>
      <c r="C9" s="83"/>
      <c r="D9" s="290">
        <v>0.0</v>
      </c>
      <c r="E9" s="258"/>
      <c r="F9" s="291"/>
      <c r="G9" s="258"/>
    </row>
    <row r="10" ht="14.25" customHeight="1">
      <c r="F10" s="258"/>
      <c r="G10" s="258"/>
    </row>
    <row r="11" ht="14.25" customHeight="1">
      <c r="A11" s="95" t="s">
        <v>356</v>
      </c>
      <c r="B11" s="292">
        <v>1770.0</v>
      </c>
      <c r="F11" s="258"/>
      <c r="G11" s="258"/>
    </row>
    <row r="12" ht="15.0" customHeight="1">
      <c r="A12" s="97"/>
      <c r="B12" s="293"/>
      <c r="D12" s="294"/>
      <c r="E12" s="295"/>
      <c r="F12" s="258"/>
      <c r="G12" s="258"/>
    </row>
    <row r="13" ht="15.0" customHeight="1">
      <c r="A13" s="296" t="s">
        <v>4</v>
      </c>
      <c r="B13" s="297">
        <f>SUM(B11:B12)</f>
        <v>1770</v>
      </c>
      <c r="D13" s="298" t="s">
        <v>30</v>
      </c>
      <c r="E13" s="298">
        <f>SUM(B13-E7)</f>
        <v>1150.5</v>
      </c>
      <c r="F13" s="258"/>
      <c r="G13" s="258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9:C9"/>
  </mergeCells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13"/>
    <col customWidth="1" min="2" max="2" width="50.13"/>
    <col customWidth="1" min="3" max="3" width="11.88"/>
    <col customWidth="1" min="4" max="4" width="12.0"/>
    <col customWidth="1" min="5" max="5" width="10.63"/>
    <col customWidth="1" min="6" max="6" width="13.25"/>
    <col customWidth="1" min="7" max="7" width="11.38"/>
    <col customWidth="1" min="8" max="8" width="10.13"/>
    <col customWidth="1" min="9" max="9" width="9.0"/>
    <col customWidth="1" min="10" max="26" width="8.0"/>
  </cols>
  <sheetData>
    <row r="1" ht="27.75" customHeight="1">
      <c r="A1" s="299" t="s">
        <v>65</v>
      </c>
      <c r="B1" s="300" t="s">
        <v>357</v>
      </c>
      <c r="C1" s="109"/>
      <c r="D1" s="109"/>
      <c r="E1" s="109"/>
      <c r="F1" s="91"/>
    </row>
    <row r="2" ht="14.25" customHeight="1">
      <c r="A2" s="301" t="s">
        <v>67</v>
      </c>
      <c r="B2" s="302" t="s">
        <v>358</v>
      </c>
      <c r="C2" s="109"/>
      <c r="D2" s="109"/>
      <c r="E2" s="109"/>
      <c r="F2" s="91"/>
    </row>
    <row r="3" ht="14.25" customHeight="1">
      <c r="A3" s="301" t="s">
        <v>68</v>
      </c>
      <c r="B3" s="302" t="s">
        <v>359</v>
      </c>
      <c r="C3" s="109"/>
      <c r="D3" s="109"/>
      <c r="E3" s="109"/>
      <c r="F3" s="91"/>
    </row>
    <row r="4" ht="14.25" customHeight="1"/>
    <row r="5" ht="14.25" customHeight="1"/>
    <row r="6" ht="14.25" customHeight="1">
      <c r="A6" s="303" t="s">
        <v>87</v>
      </c>
      <c r="B6" s="304" t="s">
        <v>71</v>
      </c>
      <c r="C6" s="304" t="s">
        <v>360</v>
      </c>
      <c r="D6" s="305" t="s">
        <v>361</v>
      </c>
      <c r="E6" s="304" t="s">
        <v>82</v>
      </c>
      <c r="F6" s="306"/>
      <c r="G6" s="307" t="s">
        <v>90</v>
      </c>
      <c r="H6" s="307" t="s">
        <v>4</v>
      </c>
    </row>
    <row r="7" ht="14.25" customHeight="1">
      <c r="A7" s="308" t="s">
        <v>362</v>
      </c>
      <c r="B7" s="309" t="s">
        <v>7</v>
      </c>
      <c r="C7" s="310"/>
      <c r="D7" s="311"/>
      <c r="E7" s="310"/>
      <c r="F7" s="312"/>
      <c r="G7" s="313" t="s">
        <v>363</v>
      </c>
      <c r="H7" s="314" t="s">
        <v>364</v>
      </c>
    </row>
    <row r="8" ht="14.25" customHeight="1">
      <c r="A8" s="308" t="s">
        <v>365</v>
      </c>
      <c r="B8" s="309" t="s">
        <v>5</v>
      </c>
      <c r="C8" s="310">
        <v>4000.0</v>
      </c>
      <c r="D8" s="311">
        <f>SUM(H13)</f>
        <v>4000</v>
      </c>
      <c r="E8" s="310">
        <f t="shared" ref="E8:E9" si="1">SUM(C8-D8)</f>
        <v>0</v>
      </c>
      <c r="F8" s="312"/>
      <c r="G8" s="313" t="s">
        <v>366</v>
      </c>
      <c r="H8" s="315">
        <v>800.0</v>
      </c>
    </row>
    <row r="9" ht="14.25" customHeight="1">
      <c r="A9" s="308" t="s">
        <v>367</v>
      </c>
      <c r="B9" s="309" t="s">
        <v>6</v>
      </c>
      <c r="C9" s="316">
        <v>2648.69</v>
      </c>
      <c r="D9" s="311">
        <f>SUM(C30)</f>
        <v>2593.34</v>
      </c>
      <c r="E9" s="310">
        <f t="shared" si="1"/>
        <v>55.35</v>
      </c>
      <c r="F9" s="317" t="s">
        <v>368</v>
      </c>
      <c r="G9" s="313" t="s">
        <v>369</v>
      </c>
      <c r="H9" s="315">
        <v>800.0</v>
      </c>
    </row>
    <row r="10" ht="14.25" customHeight="1">
      <c r="A10" s="308" t="s">
        <v>370</v>
      </c>
      <c r="B10" s="309" t="s">
        <v>8</v>
      </c>
      <c r="C10" s="310"/>
      <c r="D10" s="311"/>
      <c r="E10" s="310"/>
      <c r="F10" s="312"/>
      <c r="G10" s="313" t="s">
        <v>371</v>
      </c>
      <c r="H10" s="315">
        <v>800.0</v>
      </c>
    </row>
    <row r="11" ht="14.25" customHeight="1">
      <c r="A11" s="308" t="s">
        <v>372</v>
      </c>
      <c r="B11" s="308" t="s">
        <v>373</v>
      </c>
      <c r="C11" s="310"/>
      <c r="D11" s="311"/>
      <c r="E11" s="310"/>
      <c r="F11" s="312"/>
      <c r="G11" s="313" t="s">
        <v>374</v>
      </c>
      <c r="H11" s="315">
        <v>800.0</v>
      </c>
    </row>
    <row r="12" ht="14.25" customHeight="1">
      <c r="A12" s="309" t="s">
        <v>375</v>
      </c>
      <c r="B12" s="309" t="s">
        <v>247</v>
      </c>
      <c r="C12" s="318">
        <v>0.0</v>
      </c>
      <c r="D12" s="319">
        <v>0.0</v>
      </c>
      <c r="E12" s="318">
        <f>SUM(C12-D12)</f>
        <v>0</v>
      </c>
      <c r="F12" s="317" t="s">
        <v>368</v>
      </c>
      <c r="G12" s="313" t="s">
        <v>376</v>
      </c>
      <c r="H12" s="315">
        <v>800.0</v>
      </c>
    </row>
    <row r="13" ht="14.25" customHeight="1">
      <c r="A13" s="309" t="s">
        <v>377</v>
      </c>
      <c r="B13" s="309" t="s">
        <v>11</v>
      </c>
      <c r="C13" s="310"/>
      <c r="D13" s="311"/>
      <c r="E13" s="310"/>
      <c r="F13" s="312"/>
      <c r="G13" s="307" t="s">
        <v>4</v>
      </c>
      <c r="H13" s="320">
        <f>SUM(H7:H12)</f>
        <v>4000</v>
      </c>
    </row>
    <row r="14" ht="14.25" customHeight="1">
      <c r="A14" s="309" t="s">
        <v>378</v>
      </c>
      <c r="B14" s="309" t="s">
        <v>379</v>
      </c>
      <c r="C14" s="310"/>
      <c r="D14" s="311"/>
      <c r="E14" s="310"/>
      <c r="F14" s="312"/>
    </row>
    <row r="15" ht="15.0" customHeight="1">
      <c r="A15" s="321" t="s">
        <v>56</v>
      </c>
      <c r="B15" s="91"/>
      <c r="C15" s="322">
        <v>6648.69</v>
      </c>
      <c r="D15" s="323">
        <f>SUM(D8:D14)</f>
        <v>6593.34</v>
      </c>
      <c r="E15" s="322">
        <v>6648.69</v>
      </c>
      <c r="F15" s="324"/>
    </row>
    <row r="16" ht="14.25" customHeight="1"/>
    <row r="17" ht="14.25" customHeight="1">
      <c r="G17" s="325" t="s">
        <v>380</v>
      </c>
      <c r="H17" s="150"/>
      <c r="I17" s="150"/>
      <c r="J17" s="150"/>
      <c r="K17" s="151"/>
    </row>
    <row r="18" ht="15.0" customHeight="1">
      <c r="A18" s="326" t="s">
        <v>83</v>
      </c>
      <c r="B18" s="109"/>
      <c r="C18" s="91"/>
      <c r="G18" s="327"/>
      <c r="K18" s="190"/>
    </row>
    <row r="19" ht="14.25" customHeight="1">
      <c r="A19" s="101"/>
      <c r="B19" s="102"/>
      <c r="C19" s="103"/>
      <c r="G19" s="154"/>
      <c r="H19" s="155"/>
      <c r="I19" s="155"/>
      <c r="J19" s="155"/>
      <c r="K19" s="156"/>
    </row>
    <row r="20" ht="14.25" customHeight="1">
      <c r="A20" s="107" t="s">
        <v>87</v>
      </c>
      <c r="B20" s="108" t="s">
        <v>5</v>
      </c>
      <c r="C20" s="91"/>
    </row>
    <row r="21" ht="14.25" customHeight="1">
      <c r="A21" s="112" t="s">
        <v>88</v>
      </c>
      <c r="B21" s="328" t="s">
        <v>381</v>
      </c>
      <c r="C21" s="134">
        <v>4000.0</v>
      </c>
      <c r="F21" s="34"/>
    </row>
    <row r="22" ht="14.25" customHeight="1"/>
    <row r="23" ht="14.25" customHeight="1"/>
    <row r="24" ht="14.25" customHeight="1">
      <c r="A24" s="107" t="s">
        <v>87</v>
      </c>
      <c r="B24" s="108" t="s">
        <v>382</v>
      </c>
      <c r="C24" s="91"/>
    </row>
    <row r="25" ht="25.5" customHeight="1">
      <c r="A25" s="112" t="s">
        <v>95</v>
      </c>
      <c r="B25" s="329" t="s">
        <v>383</v>
      </c>
      <c r="C25" s="134">
        <v>1056.33</v>
      </c>
    </row>
    <row r="26" ht="14.25" customHeight="1">
      <c r="A26" s="112" t="s">
        <v>95</v>
      </c>
      <c r="B26" s="329" t="s">
        <v>384</v>
      </c>
      <c r="C26" s="134">
        <v>1079.4</v>
      </c>
    </row>
    <row r="27" ht="14.25" customHeight="1">
      <c r="A27" s="112" t="s">
        <v>95</v>
      </c>
      <c r="B27" s="329" t="s">
        <v>385</v>
      </c>
      <c r="C27" s="134">
        <v>395.2</v>
      </c>
      <c r="D27" s="330"/>
    </row>
    <row r="28" ht="16.5" customHeight="1">
      <c r="A28" s="112" t="s">
        <v>95</v>
      </c>
      <c r="B28" s="329" t="s">
        <v>386</v>
      </c>
      <c r="C28" s="134">
        <v>62.41</v>
      </c>
      <c r="D28" s="331"/>
    </row>
    <row r="29" ht="14.25" customHeight="1">
      <c r="A29" s="112"/>
      <c r="B29" s="329"/>
      <c r="C29" s="134"/>
      <c r="D29" s="331"/>
    </row>
    <row r="30" ht="14.25" customHeight="1">
      <c r="A30" s="107" t="s">
        <v>4</v>
      </c>
      <c r="B30" s="107"/>
      <c r="C30" s="332">
        <f>SUM(C25:C29)</f>
        <v>2593.34</v>
      </c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B1:F1"/>
    <mergeCell ref="B2:F2"/>
    <mergeCell ref="B3:F3"/>
    <mergeCell ref="A15:B15"/>
    <mergeCell ref="G17:K19"/>
    <mergeCell ref="A18:C18"/>
    <mergeCell ref="B20:C20"/>
    <mergeCell ref="B24:C24"/>
  </mergeCells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3.25"/>
    <col customWidth="1" min="3" max="3" width="11.38"/>
    <col customWidth="1" min="4" max="4" width="10.13"/>
    <col customWidth="1" min="5" max="5" width="9.0"/>
    <col customWidth="1" min="6" max="6" width="10.88"/>
    <col customWidth="1" min="7" max="7" width="9.0"/>
    <col customWidth="1" min="8" max="17" width="10.88"/>
    <col customWidth="1" min="18" max="18" width="9.0"/>
    <col customWidth="1" min="19" max="26" width="8.0"/>
  </cols>
  <sheetData>
    <row r="1" ht="14.25" customHeight="1"/>
    <row r="2" ht="24.0" customHeight="1">
      <c r="A2" s="11" t="s">
        <v>65</v>
      </c>
      <c r="B2" s="81" t="s">
        <v>103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ht="25.5" customHeight="1">
      <c r="A3" s="11" t="s">
        <v>67</v>
      </c>
      <c r="B3" s="84" t="s">
        <v>104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</row>
    <row r="4" ht="14.25" customHeight="1">
      <c r="A4" s="11" t="s">
        <v>68</v>
      </c>
      <c r="B4" s="84" t="s">
        <v>69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ht="14.25" customHeight="1"/>
    <row r="6" ht="14.25" customHeight="1"/>
    <row r="7" ht="14.25" customHeight="1">
      <c r="A7" s="85" t="s">
        <v>70</v>
      </c>
      <c r="B7" s="86" t="s">
        <v>71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</row>
    <row r="8" ht="25.5" customHeight="1">
      <c r="A8" s="89"/>
      <c r="B8" s="90" t="s">
        <v>72</v>
      </c>
      <c r="C8" s="91"/>
      <c r="D8" s="90" t="s">
        <v>73</v>
      </c>
      <c r="E8" s="91"/>
      <c r="F8" s="90" t="s">
        <v>74</v>
      </c>
      <c r="G8" s="91"/>
      <c r="H8" s="90" t="s">
        <v>75</v>
      </c>
      <c r="I8" s="91"/>
      <c r="J8" s="90" t="s">
        <v>76</v>
      </c>
      <c r="K8" s="91"/>
      <c r="L8" s="90" t="s">
        <v>77</v>
      </c>
      <c r="M8" s="91"/>
      <c r="N8" s="90" t="s">
        <v>78</v>
      </c>
      <c r="O8" s="91"/>
      <c r="P8" s="90" t="s">
        <v>79</v>
      </c>
      <c r="Q8" s="91"/>
    </row>
    <row r="9" ht="14.25" customHeight="1">
      <c r="A9" s="92"/>
      <c r="B9" s="93" t="s">
        <v>80</v>
      </c>
      <c r="C9" s="93" t="s">
        <v>81</v>
      </c>
      <c r="D9" s="93" t="s">
        <v>80</v>
      </c>
      <c r="E9" s="93" t="s">
        <v>81</v>
      </c>
      <c r="F9" s="93" t="s">
        <v>80</v>
      </c>
      <c r="G9" s="93" t="s">
        <v>81</v>
      </c>
      <c r="H9" s="93" t="s">
        <v>80</v>
      </c>
      <c r="I9" s="93" t="s">
        <v>81</v>
      </c>
      <c r="J9" s="93" t="s">
        <v>80</v>
      </c>
      <c r="K9" s="93" t="s">
        <v>81</v>
      </c>
      <c r="L9" s="93" t="s">
        <v>80</v>
      </c>
      <c r="M9" s="93" t="s">
        <v>81</v>
      </c>
      <c r="N9" s="93" t="s">
        <v>80</v>
      </c>
      <c r="O9" s="93" t="s">
        <v>81</v>
      </c>
      <c r="P9" s="93" t="s">
        <v>80</v>
      </c>
      <c r="Q9" s="93" t="s">
        <v>81</v>
      </c>
    </row>
    <row r="10" ht="15.0" customHeight="1">
      <c r="A10" s="94"/>
      <c r="B10" s="26">
        <v>6400.0</v>
      </c>
      <c r="C10" s="27">
        <f>L32+O32</f>
        <v>6400</v>
      </c>
      <c r="D10" s="26"/>
      <c r="E10" s="29"/>
      <c r="F10" s="26"/>
      <c r="G10" s="31"/>
      <c r="H10" s="26"/>
      <c r="I10" s="31"/>
      <c r="J10" s="26"/>
      <c r="K10" s="31"/>
      <c r="L10" s="26"/>
      <c r="M10" s="31"/>
      <c r="N10" s="26"/>
      <c r="O10" s="31"/>
      <c r="P10" s="26"/>
      <c r="Q10" s="95"/>
    </row>
    <row r="11" ht="15.0" customHeight="1">
      <c r="A11" s="94"/>
      <c r="B11" s="26"/>
      <c r="C11" s="95"/>
      <c r="D11" s="26"/>
      <c r="E11" s="95"/>
      <c r="F11" s="26"/>
      <c r="G11" s="95"/>
      <c r="H11" s="26"/>
      <c r="I11" s="95"/>
      <c r="J11" s="26"/>
      <c r="K11" s="95"/>
      <c r="L11" s="26"/>
      <c r="M11" s="95"/>
      <c r="N11" s="26"/>
      <c r="O11" s="95"/>
      <c r="P11" s="26"/>
      <c r="Q11" s="95"/>
    </row>
    <row r="12" ht="14.25" customHeight="1">
      <c r="A12" s="97"/>
      <c r="B12" s="26"/>
      <c r="C12" s="95"/>
      <c r="D12" s="26"/>
      <c r="E12" s="95"/>
      <c r="F12" s="26"/>
      <c r="G12" s="95"/>
      <c r="H12" s="26"/>
      <c r="I12" s="95"/>
      <c r="J12" s="26"/>
      <c r="K12" s="95"/>
      <c r="L12" s="26"/>
      <c r="M12" s="95"/>
      <c r="N12" s="26"/>
      <c r="O12" s="95"/>
      <c r="P12" s="26"/>
      <c r="Q12" s="95"/>
    </row>
    <row r="13" ht="14.25" customHeight="1">
      <c r="A13" s="97"/>
      <c r="B13" s="26"/>
      <c r="C13" s="95"/>
      <c r="D13" s="26"/>
      <c r="E13" s="95"/>
      <c r="F13" s="26"/>
      <c r="G13" s="95"/>
      <c r="H13" s="26"/>
      <c r="I13" s="95"/>
      <c r="J13" s="26"/>
      <c r="K13" s="95"/>
      <c r="L13" s="26"/>
      <c r="M13" s="95"/>
      <c r="N13" s="26"/>
      <c r="O13" s="95"/>
      <c r="P13" s="26"/>
      <c r="Q13" s="95"/>
    </row>
    <row r="14" ht="14.25" customHeight="1">
      <c r="A14" s="97"/>
      <c r="B14" s="26"/>
      <c r="C14" s="95"/>
      <c r="D14" s="26"/>
      <c r="E14" s="95"/>
      <c r="F14" s="26"/>
      <c r="G14" s="95"/>
      <c r="H14" s="26"/>
      <c r="I14" s="95"/>
      <c r="J14" s="26"/>
      <c r="K14" s="95"/>
      <c r="L14" s="26"/>
      <c r="M14" s="95"/>
      <c r="N14" s="26"/>
      <c r="O14" s="95"/>
      <c r="P14" s="26"/>
      <c r="Q14" s="95"/>
    </row>
    <row r="15" ht="14.25" customHeight="1">
      <c r="A15" s="97"/>
      <c r="B15" s="26"/>
      <c r="C15" s="97"/>
      <c r="D15" s="26"/>
      <c r="E15" s="97"/>
      <c r="F15" s="26"/>
      <c r="G15" s="97"/>
      <c r="H15" s="26"/>
      <c r="I15" s="97"/>
      <c r="J15" s="26"/>
      <c r="K15" s="97"/>
      <c r="L15" s="26"/>
      <c r="M15" s="97"/>
      <c r="N15" s="26"/>
      <c r="O15" s="97"/>
      <c r="P15" s="26"/>
      <c r="Q15" s="97"/>
    </row>
    <row r="16" ht="14.25" customHeight="1">
      <c r="A16" s="97"/>
      <c r="B16" s="26"/>
      <c r="C16" s="97"/>
      <c r="D16" s="26"/>
      <c r="E16" s="97"/>
      <c r="F16" s="26"/>
      <c r="G16" s="97"/>
      <c r="H16" s="26"/>
      <c r="I16" s="97"/>
      <c r="J16" s="26"/>
      <c r="K16" s="97"/>
      <c r="L16" s="26"/>
      <c r="M16" s="97"/>
      <c r="N16" s="26"/>
      <c r="O16" s="97"/>
      <c r="P16" s="26"/>
      <c r="Q16" s="97"/>
    </row>
    <row r="17" ht="14.25" customHeight="1">
      <c r="A17" s="11" t="s">
        <v>82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ht="14.25" customHeight="1"/>
    <row r="19" ht="14.25" customHeight="1"/>
    <row r="20" ht="15.0" customHeight="1">
      <c r="A20" s="99" t="s">
        <v>83</v>
      </c>
      <c r="B20" s="82"/>
      <c r="C20" s="82"/>
      <c r="D20" s="82"/>
      <c r="E20" s="82"/>
      <c r="F20" s="82"/>
      <c r="G20" s="82"/>
      <c r="H20" s="100"/>
    </row>
    <row r="21" ht="15.0" customHeight="1">
      <c r="A21" s="101"/>
      <c r="B21" s="102"/>
      <c r="C21" s="103"/>
      <c r="K21" s="104" t="s">
        <v>105</v>
      </c>
      <c r="L21" s="105"/>
      <c r="N21" s="104" t="s">
        <v>106</v>
      </c>
      <c r="O21" s="105"/>
    </row>
    <row r="22" ht="15.0" customHeight="1">
      <c r="A22" s="106" t="s">
        <v>70</v>
      </c>
      <c r="B22" s="107" t="s">
        <v>87</v>
      </c>
      <c r="C22" s="108" t="s">
        <v>5</v>
      </c>
      <c r="D22" s="109"/>
      <c r="E22" s="109"/>
      <c r="F22" s="109"/>
      <c r="G22" s="109"/>
      <c r="H22" s="109"/>
      <c r="I22" s="91"/>
      <c r="K22" s="110"/>
      <c r="L22" s="111"/>
      <c r="N22" s="110"/>
      <c r="O22" s="111"/>
    </row>
    <row r="23" ht="25.5" customHeight="1">
      <c r="A23" s="112"/>
      <c r="B23" s="112" t="s">
        <v>88</v>
      </c>
      <c r="C23" s="113" t="s">
        <v>89</v>
      </c>
      <c r="D23" s="109"/>
      <c r="E23" s="109"/>
      <c r="F23" s="109"/>
      <c r="G23" s="109"/>
      <c r="H23" s="91"/>
      <c r="I23" s="114">
        <v>6400.0</v>
      </c>
      <c r="K23" s="115" t="s">
        <v>90</v>
      </c>
      <c r="L23" s="115" t="s">
        <v>4</v>
      </c>
      <c r="N23" s="115" t="s">
        <v>90</v>
      </c>
      <c r="O23" s="115" t="s">
        <v>4</v>
      </c>
    </row>
    <row r="24" ht="14.25" customHeight="1">
      <c r="A24" s="112"/>
      <c r="B24" s="112" t="s">
        <v>88</v>
      </c>
      <c r="C24" s="132"/>
      <c r="D24" s="109"/>
      <c r="E24" s="109"/>
      <c r="F24" s="109"/>
      <c r="G24" s="109"/>
      <c r="H24" s="91"/>
      <c r="I24" s="114"/>
      <c r="K24" s="117">
        <v>44348.0</v>
      </c>
      <c r="L24" s="118">
        <v>400.0</v>
      </c>
      <c r="N24" s="117">
        <v>44348.0</v>
      </c>
      <c r="O24" s="118">
        <v>400.0</v>
      </c>
    </row>
    <row r="25" ht="14.25" customHeight="1">
      <c r="A25" s="112"/>
      <c r="B25" s="121" t="s">
        <v>4</v>
      </c>
      <c r="C25" s="122"/>
      <c r="D25" s="122"/>
      <c r="E25" s="122"/>
      <c r="F25" s="122"/>
      <c r="G25" s="122"/>
      <c r="H25" s="123"/>
      <c r="I25" s="142"/>
      <c r="K25" s="117">
        <v>44378.0</v>
      </c>
      <c r="L25" s="118">
        <v>400.0</v>
      </c>
      <c r="N25" s="117">
        <v>44378.0</v>
      </c>
      <c r="O25" s="118">
        <v>400.0</v>
      </c>
    </row>
    <row r="26" ht="14.25" customHeight="1">
      <c r="A26" s="125"/>
      <c r="B26" s="125"/>
      <c r="C26" s="126"/>
      <c r="D26" s="126"/>
      <c r="E26" s="126"/>
      <c r="F26" s="126"/>
      <c r="G26" s="126"/>
      <c r="H26" s="126"/>
      <c r="I26" s="127"/>
      <c r="K26" s="117">
        <v>44409.0</v>
      </c>
      <c r="L26" s="118">
        <v>400.0</v>
      </c>
      <c r="N26" s="117">
        <v>44409.0</v>
      </c>
      <c r="O26" s="118">
        <v>400.0</v>
      </c>
    </row>
    <row r="27" ht="14.25" customHeight="1">
      <c r="A27" s="106" t="s">
        <v>70</v>
      </c>
      <c r="B27" s="128" t="s">
        <v>87</v>
      </c>
      <c r="C27" s="129" t="s">
        <v>94</v>
      </c>
      <c r="D27" s="87"/>
      <c r="E27" s="87"/>
      <c r="F27" s="87"/>
      <c r="G27" s="87"/>
      <c r="H27" s="87"/>
      <c r="I27" s="88"/>
      <c r="K27" s="117">
        <v>44440.0</v>
      </c>
      <c r="L27" s="118">
        <v>400.0</v>
      </c>
      <c r="N27" s="117">
        <v>44440.0</v>
      </c>
      <c r="O27" s="118">
        <v>400.0</v>
      </c>
    </row>
    <row r="28" ht="14.25" customHeight="1">
      <c r="A28" s="130"/>
      <c r="B28" s="131" t="s">
        <v>95</v>
      </c>
      <c r="C28" s="132"/>
      <c r="D28" s="109"/>
      <c r="E28" s="109"/>
      <c r="F28" s="109"/>
      <c r="G28" s="109"/>
      <c r="H28" s="91"/>
      <c r="I28" s="114"/>
      <c r="K28" s="117">
        <v>44470.0</v>
      </c>
      <c r="L28" s="118">
        <v>400.0</v>
      </c>
      <c r="N28" s="117">
        <v>44470.0</v>
      </c>
      <c r="O28" s="118">
        <v>400.0</v>
      </c>
    </row>
    <row r="29" ht="14.25" customHeight="1">
      <c r="A29" s="130"/>
      <c r="B29" s="131" t="s">
        <v>95</v>
      </c>
      <c r="C29" s="132"/>
      <c r="D29" s="109"/>
      <c r="E29" s="109"/>
      <c r="F29" s="109"/>
      <c r="G29" s="109"/>
      <c r="H29" s="91"/>
      <c r="I29" s="114"/>
      <c r="K29" s="117">
        <v>44501.0</v>
      </c>
      <c r="L29" s="118">
        <v>400.0</v>
      </c>
      <c r="N29" s="117">
        <v>44501.0</v>
      </c>
      <c r="O29" s="118">
        <v>400.0</v>
      </c>
    </row>
    <row r="30" ht="14.25" customHeight="1">
      <c r="A30" s="130"/>
      <c r="B30" s="131" t="s">
        <v>95</v>
      </c>
      <c r="C30" s="132"/>
      <c r="D30" s="109"/>
      <c r="E30" s="109"/>
      <c r="F30" s="109"/>
      <c r="G30" s="109"/>
      <c r="H30" s="91"/>
      <c r="I30" s="134"/>
      <c r="K30" s="117">
        <v>44531.0</v>
      </c>
      <c r="L30" s="118">
        <v>400.0</v>
      </c>
      <c r="N30" s="117">
        <v>44531.0</v>
      </c>
      <c r="O30" s="118">
        <v>400.0</v>
      </c>
    </row>
    <row r="31" ht="14.25" customHeight="1">
      <c r="A31" s="136"/>
      <c r="B31" s="131" t="s">
        <v>95</v>
      </c>
      <c r="C31" s="137"/>
      <c r="D31" s="137"/>
      <c r="E31" s="137"/>
      <c r="F31" s="137"/>
      <c r="G31" s="137"/>
      <c r="H31" s="138"/>
      <c r="I31" s="139"/>
      <c r="K31" s="117">
        <v>44562.0</v>
      </c>
      <c r="L31" s="118">
        <v>400.0</v>
      </c>
      <c r="N31" s="117">
        <v>44562.0</v>
      </c>
      <c r="O31" s="118">
        <v>400.0</v>
      </c>
    </row>
    <row r="32" ht="14.25" customHeight="1">
      <c r="A32" s="140"/>
      <c r="B32" s="141" t="s">
        <v>4</v>
      </c>
      <c r="C32" s="82"/>
      <c r="D32" s="82"/>
      <c r="E32" s="82"/>
      <c r="F32" s="82"/>
      <c r="G32" s="82"/>
      <c r="H32" s="100"/>
      <c r="I32" s="135">
        <f>SUM(I28:I30)</f>
        <v>0</v>
      </c>
      <c r="K32" s="135" t="s">
        <v>4</v>
      </c>
      <c r="L32" s="135">
        <f>SUM(L24:L31)</f>
        <v>3200</v>
      </c>
      <c r="M32" s="135"/>
      <c r="N32" s="135" t="s">
        <v>4</v>
      </c>
      <c r="O32" s="135">
        <f>SUM(O24:O31)</f>
        <v>3200</v>
      </c>
    </row>
    <row r="33" ht="14.25" customHeight="1"/>
    <row r="34" ht="14.25" customHeight="1">
      <c r="A34" s="106" t="s">
        <v>70</v>
      </c>
      <c r="B34" s="107" t="s">
        <v>87</v>
      </c>
      <c r="C34" s="132"/>
      <c r="D34" s="109"/>
      <c r="E34" s="109"/>
      <c r="F34" s="109"/>
      <c r="G34" s="109"/>
      <c r="H34" s="109"/>
      <c r="I34" s="91"/>
    </row>
    <row r="35" ht="14.25" customHeight="1">
      <c r="A35" s="112"/>
      <c r="B35" s="112"/>
      <c r="C35" s="132"/>
      <c r="D35" s="109"/>
      <c r="E35" s="109"/>
      <c r="F35" s="109"/>
      <c r="G35" s="109"/>
      <c r="H35" s="91"/>
      <c r="I35" s="114"/>
    </row>
    <row r="36" ht="14.25" customHeight="1">
      <c r="A36" s="112"/>
      <c r="B36" s="112"/>
      <c r="C36" s="132"/>
      <c r="D36" s="109"/>
      <c r="E36" s="109"/>
      <c r="F36" s="109"/>
      <c r="G36" s="109"/>
      <c r="H36" s="91"/>
      <c r="I36" s="114"/>
    </row>
    <row r="37" ht="14.25" customHeight="1">
      <c r="A37" s="112"/>
      <c r="B37" s="121" t="s">
        <v>4</v>
      </c>
      <c r="C37" s="122"/>
      <c r="D37" s="122"/>
      <c r="E37" s="122"/>
      <c r="F37" s="122"/>
      <c r="G37" s="122"/>
      <c r="H37" s="123"/>
      <c r="I37" s="142"/>
      <c r="K37" s="143" t="s">
        <v>96</v>
      </c>
      <c r="L37" s="87"/>
      <c r="M37" s="87"/>
      <c r="N37" s="87"/>
      <c r="O37" s="87"/>
      <c r="P37" s="87"/>
      <c r="Q37" s="87"/>
      <c r="R37" s="87"/>
      <c r="S37" s="88"/>
    </row>
    <row r="38" ht="14.25" customHeight="1">
      <c r="A38" s="125"/>
      <c r="B38" s="144"/>
      <c r="C38" s="144"/>
      <c r="D38" s="144"/>
      <c r="E38" s="144"/>
      <c r="F38" s="144"/>
      <c r="G38" s="144"/>
      <c r="H38" s="144"/>
      <c r="I38" s="144"/>
      <c r="K38" s="145" t="s">
        <v>97</v>
      </c>
      <c r="L38" s="146" t="s">
        <v>98</v>
      </c>
      <c r="M38" s="147" t="s">
        <v>99</v>
      </c>
      <c r="N38" s="146" t="s">
        <v>70</v>
      </c>
      <c r="O38" s="148" t="s">
        <v>100</v>
      </c>
      <c r="P38" s="149" t="s">
        <v>101</v>
      </c>
      <c r="Q38" s="150"/>
      <c r="R38" s="151"/>
      <c r="S38" s="152" t="s">
        <v>102</v>
      </c>
    </row>
    <row r="39" ht="14.25" customHeight="1">
      <c r="K39" s="153"/>
      <c r="L39" s="153"/>
      <c r="M39" s="153"/>
      <c r="N39" s="153"/>
      <c r="O39" s="153"/>
      <c r="P39" s="154"/>
      <c r="Q39" s="155"/>
      <c r="R39" s="156"/>
      <c r="S39" s="153"/>
    </row>
    <row r="40" ht="14.25" customHeight="1">
      <c r="A40" s="106" t="s">
        <v>70</v>
      </c>
      <c r="B40" s="107" t="s">
        <v>87</v>
      </c>
      <c r="C40" s="132"/>
      <c r="D40" s="109"/>
      <c r="E40" s="109"/>
      <c r="F40" s="109"/>
      <c r="G40" s="109"/>
      <c r="H40" s="109"/>
      <c r="I40" s="91"/>
      <c r="K40" s="157"/>
      <c r="L40" s="158"/>
      <c r="M40" s="158"/>
      <c r="N40" s="159"/>
      <c r="O40" s="160"/>
      <c r="P40" s="161"/>
      <c r="Q40" s="109"/>
      <c r="R40" s="91"/>
      <c r="S40" s="162"/>
    </row>
    <row r="41" ht="14.25" customHeight="1">
      <c r="A41" s="112"/>
      <c r="B41" s="112"/>
      <c r="C41" s="132"/>
      <c r="D41" s="109"/>
      <c r="E41" s="109"/>
      <c r="F41" s="109"/>
      <c r="G41" s="109"/>
      <c r="H41" s="91"/>
      <c r="I41" s="114"/>
      <c r="K41" s="163"/>
      <c r="L41" s="164"/>
      <c r="M41" s="164"/>
      <c r="N41" s="165"/>
      <c r="O41" s="166"/>
      <c r="P41" s="161"/>
      <c r="Q41" s="109"/>
      <c r="R41" s="91"/>
      <c r="S41" s="167"/>
    </row>
    <row r="42" ht="14.25" customHeight="1">
      <c r="A42" s="112"/>
      <c r="B42" s="112"/>
      <c r="C42" s="132"/>
      <c r="D42" s="109"/>
      <c r="E42" s="109"/>
      <c r="F42" s="109"/>
      <c r="G42" s="109"/>
      <c r="H42" s="91"/>
      <c r="I42" s="114"/>
      <c r="K42" s="115"/>
      <c r="L42" s="115"/>
      <c r="M42" s="115"/>
      <c r="N42" s="115"/>
      <c r="O42" s="115"/>
      <c r="P42" s="115"/>
      <c r="Q42" s="115"/>
      <c r="R42" s="115"/>
      <c r="S42" s="115"/>
    </row>
    <row r="43" ht="14.25" customHeight="1">
      <c r="A43" s="112"/>
      <c r="B43" s="121" t="s">
        <v>4</v>
      </c>
      <c r="C43" s="122"/>
      <c r="D43" s="122"/>
      <c r="E43" s="122"/>
      <c r="F43" s="122"/>
      <c r="G43" s="122"/>
      <c r="H43" s="123"/>
      <c r="I43" s="142"/>
    </row>
    <row r="44" ht="14.25" customHeight="1"/>
    <row r="45" ht="14.25" customHeight="1">
      <c r="A45" s="106" t="s">
        <v>70</v>
      </c>
      <c r="B45" s="107" t="s">
        <v>87</v>
      </c>
      <c r="C45" s="132"/>
      <c r="D45" s="109"/>
      <c r="E45" s="109"/>
      <c r="F45" s="109"/>
      <c r="G45" s="109"/>
      <c r="H45" s="109"/>
      <c r="I45" s="91"/>
    </row>
    <row r="46" ht="14.25" customHeight="1">
      <c r="A46" s="112"/>
      <c r="B46" s="112"/>
      <c r="C46" s="132"/>
      <c r="D46" s="109"/>
      <c r="E46" s="109"/>
      <c r="F46" s="109"/>
      <c r="G46" s="109"/>
      <c r="H46" s="91"/>
      <c r="I46" s="114"/>
    </row>
    <row r="47" ht="14.25" customHeight="1">
      <c r="A47" s="112"/>
      <c r="B47" s="112"/>
      <c r="C47" s="132"/>
      <c r="D47" s="109"/>
      <c r="E47" s="109"/>
      <c r="F47" s="109"/>
      <c r="G47" s="109"/>
      <c r="H47" s="91"/>
      <c r="I47" s="114"/>
    </row>
    <row r="48" ht="14.25" customHeight="1">
      <c r="A48" s="112"/>
      <c r="B48" s="121" t="s">
        <v>4</v>
      </c>
      <c r="C48" s="122"/>
      <c r="D48" s="122"/>
      <c r="E48" s="122"/>
      <c r="F48" s="122"/>
      <c r="G48" s="122"/>
      <c r="H48" s="123"/>
      <c r="I48" s="142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7">
    <mergeCell ref="C47:H47"/>
    <mergeCell ref="B48:H48"/>
    <mergeCell ref="K38:K39"/>
    <mergeCell ref="C40:I40"/>
    <mergeCell ref="C41:H41"/>
    <mergeCell ref="C42:H42"/>
    <mergeCell ref="B43:H43"/>
    <mergeCell ref="C45:I45"/>
    <mergeCell ref="C46:H46"/>
    <mergeCell ref="J8:K8"/>
    <mergeCell ref="L8:M8"/>
    <mergeCell ref="K21:L22"/>
    <mergeCell ref="N21:O22"/>
    <mergeCell ref="N8:O8"/>
    <mergeCell ref="P8:Q8"/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A20:H20"/>
    <mergeCell ref="C22:I22"/>
    <mergeCell ref="C23:H23"/>
    <mergeCell ref="C24:H24"/>
    <mergeCell ref="B25:H25"/>
    <mergeCell ref="C27:I27"/>
    <mergeCell ref="C28:H28"/>
    <mergeCell ref="C29:H29"/>
    <mergeCell ref="C30:H30"/>
    <mergeCell ref="B32:H32"/>
    <mergeCell ref="C34:I34"/>
    <mergeCell ref="C35:H35"/>
    <mergeCell ref="O38:O39"/>
    <mergeCell ref="P38:R39"/>
    <mergeCell ref="P40:R40"/>
    <mergeCell ref="P41:R41"/>
    <mergeCell ref="C36:H36"/>
    <mergeCell ref="B37:H37"/>
    <mergeCell ref="K37:S37"/>
    <mergeCell ref="L38:L39"/>
    <mergeCell ref="M38:M39"/>
    <mergeCell ref="N38:N39"/>
    <mergeCell ref="S38:S39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3.25"/>
    <col customWidth="1" min="3" max="3" width="11.38"/>
    <col customWidth="1" min="4" max="4" width="10.13"/>
    <col customWidth="1" min="5" max="5" width="9.0"/>
    <col customWidth="1" min="6" max="6" width="10.88"/>
    <col customWidth="1" min="7" max="7" width="9.0"/>
    <col customWidth="1" min="8" max="17" width="10.88"/>
    <col customWidth="1" min="18" max="18" width="9.0"/>
    <col customWidth="1" min="19" max="26" width="8.0"/>
  </cols>
  <sheetData>
    <row r="1" ht="14.25" customHeight="1"/>
    <row r="2" ht="24.0" customHeight="1">
      <c r="A2" s="11" t="s">
        <v>65</v>
      </c>
      <c r="B2" s="81" t="s">
        <v>107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ht="25.5" customHeight="1">
      <c r="A3" s="11" t="s">
        <v>67</v>
      </c>
      <c r="B3" s="84" t="s">
        <v>108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</row>
    <row r="4" ht="14.25" customHeight="1">
      <c r="A4" s="11" t="s">
        <v>68</v>
      </c>
      <c r="B4" s="84" t="s">
        <v>69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ht="14.25" customHeight="1"/>
    <row r="6" ht="14.25" customHeight="1"/>
    <row r="7" ht="14.25" customHeight="1">
      <c r="A7" s="85" t="s">
        <v>70</v>
      </c>
      <c r="B7" s="86" t="s">
        <v>71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</row>
    <row r="8" ht="25.5" customHeight="1">
      <c r="A8" s="89"/>
      <c r="B8" s="90" t="s">
        <v>72</v>
      </c>
      <c r="C8" s="91"/>
      <c r="D8" s="90" t="s">
        <v>73</v>
      </c>
      <c r="E8" s="91"/>
      <c r="F8" s="90" t="s">
        <v>74</v>
      </c>
      <c r="G8" s="91"/>
      <c r="H8" s="90" t="s">
        <v>75</v>
      </c>
      <c r="I8" s="91"/>
      <c r="J8" s="90" t="s">
        <v>76</v>
      </c>
      <c r="K8" s="91"/>
      <c r="L8" s="90" t="s">
        <v>77</v>
      </c>
      <c r="M8" s="91"/>
      <c r="N8" s="90" t="s">
        <v>78</v>
      </c>
      <c r="O8" s="91"/>
      <c r="P8" s="90" t="s">
        <v>79</v>
      </c>
      <c r="Q8" s="91"/>
    </row>
    <row r="9" ht="14.25" customHeight="1">
      <c r="A9" s="92"/>
      <c r="B9" s="93" t="s">
        <v>80</v>
      </c>
      <c r="C9" s="93" t="s">
        <v>81</v>
      </c>
      <c r="D9" s="93" t="s">
        <v>80</v>
      </c>
      <c r="E9" s="93" t="s">
        <v>81</v>
      </c>
      <c r="F9" s="93" t="s">
        <v>80</v>
      </c>
      <c r="G9" s="93" t="s">
        <v>81</v>
      </c>
      <c r="H9" s="93" t="s">
        <v>80</v>
      </c>
      <c r="I9" s="93" t="s">
        <v>81</v>
      </c>
      <c r="J9" s="93" t="s">
        <v>80</v>
      </c>
      <c r="K9" s="93" t="s">
        <v>81</v>
      </c>
      <c r="L9" s="93" t="s">
        <v>80</v>
      </c>
      <c r="M9" s="93" t="s">
        <v>81</v>
      </c>
      <c r="N9" s="93" t="s">
        <v>80</v>
      </c>
      <c r="O9" s="93" t="s">
        <v>81</v>
      </c>
      <c r="P9" s="93" t="s">
        <v>80</v>
      </c>
      <c r="Q9" s="93" t="s">
        <v>81</v>
      </c>
    </row>
    <row r="10" ht="15.0" customHeight="1">
      <c r="A10" s="94"/>
      <c r="B10" s="26">
        <v>6400.0</v>
      </c>
      <c r="C10" s="27">
        <f>L32+O32</f>
        <v>6400</v>
      </c>
      <c r="D10" s="26">
        <v>238.0</v>
      </c>
      <c r="E10" s="29">
        <f>I32</f>
        <v>705.57</v>
      </c>
      <c r="F10" s="26"/>
      <c r="G10" s="31"/>
      <c r="H10" s="26">
        <f>362-362</f>
        <v>0</v>
      </c>
      <c r="I10" s="31"/>
      <c r="J10" s="26"/>
      <c r="K10" s="31"/>
      <c r="L10" s="26"/>
      <c r="M10" s="31"/>
      <c r="N10" s="26"/>
      <c r="O10" s="31"/>
      <c r="P10" s="26"/>
      <c r="Q10" s="95"/>
    </row>
    <row r="11" ht="15.0" customHeight="1">
      <c r="A11" s="94"/>
      <c r="B11" s="26"/>
      <c r="C11" s="95"/>
      <c r="D11" s="96">
        <v>362.0</v>
      </c>
      <c r="E11" s="95"/>
      <c r="F11" s="26"/>
      <c r="G11" s="95"/>
      <c r="H11" s="26"/>
      <c r="I11" s="95"/>
      <c r="J11" s="26"/>
      <c r="K11" s="95"/>
      <c r="L11" s="26"/>
      <c r="M11" s="95"/>
      <c r="N11" s="26"/>
      <c r="O11" s="95"/>
      <c r="P11" s="26"/>
      <c r="Q11" s="95"/>
    </row>
    <row r="12" ht="14.25" customHeight="1">
      <c r="A12" s="97"/>
      <c r="B12" s="26"/>
      <c r="C12" s="95"/>
      <c r="D12" s="26"/>
      <c r="E12" s="95"/>
      <c r="F12" s="26"/>
      <c r="G12" s="95"/>
      <c r="H12" s="26"/>
      <c r="I12" s="95"/>
      <c r="J12" s="26"/>
      <c r="K12" s="95"/>
      <c r="L12" s="26"/>
      <c r="M12" s="95"/>
      <c r="N12" s="26"/>
      <c r="O12" s="95"/>
      <c r="P12" s="26"/>
      <c r="Q12" s="95"/>
    </row>
    <row r="13" ht="14.25" customHeight="1">
      <c r="A13" s="97"/>
      <c r="B13" s="26"/>
      <c r="C13" s="95"/>
      <c r="D13" s="26"/>
      <c r="E13" s="95"/>
      <c r="F13" s="26"/>
      <c r="G13" s="95"/>
      <c r="H13" s="26"/>
      <c r="I13" s="95"/>
      <c r="J13" s="26"/>
      <c r="K13" s="95"/>
      <c r="L13" s="26"/>
      <c r="M13" s="95"/>
      <c r="N13" s="26"/>
      <c r="O13" s="95"/>
      <c r="P13" s="26"/>
      <c r="Q13" s="95"/>
    </row>
    <row r="14" ht="14.25" customHeight="1">
      <c r="A14" s="97"/>
      <c r="B14" s="26"/>
      <c r="C14" s="95"/>
      <c r="D14" s="26"/>
      <c r="E14" s="95"/>
      <c r="F14" s="26"/>
      <c r="G14" s="95"/>
      <c r="H14" s="26"/>
      <c r="I14" s="95"/>
      <c r="J14" s="26"/>
      <c r="K14" s="95"/>
      <c r="L14" s="26"/>
      <c r="M14" s="95"/>
      <c r="N14" s="26"/>
      <c r="O14" s="95"/>
      <c r="P14" s="26"/>
      <c r="Q14" s="95"/>
    </row>
    <row r="15" ht="14.25" customHeight="1">
      <c r="A15" s="97"/>
      <c r="B15" s="26"/>
      <c r="C15" s="97"/>
      <c r="D15" s="26"/>
      <c r="E15" s="97"/>
      <c r="F15" s="26"/>
      <c r="G15" s="97"/>
      <c r="H15" s="26"/>
      <c r="I15" s="97"/>
      <c r="J15" s="26"/>
      <c r="K15" s="97"/>
      <c r="L15" s="26"/>
      <c r="M15" s="97"/>
      <c r="N15" s="26"/>
      <c r="O15" s="97"/>
      <c r="P15" s="26"/>
      <c r="Q15" s="97"/>
    </row>
    <row r="16" ht="14.25" customHeight="1">
      <c r="A16" s="97"/>
      <c r="B16" s="26"/>
      <c r="C16" s="97"/>
      <c r="D16" s="26"/>
      <c r="E16" s="97"/>
      <c r="F16" s="26"/>
      <c r="G16" s="97"/>
      <c r="H16" s="26"/>
      <c r="I16" s="97"/>
      <c r="J16" s="26"/>
      <c r="K16" s="97"/>
      <c r="L16" s="26"/>
      <c r="M16" s="97"/>
      <c r="N16" s="26"/>
      <c r="O16" s="97"/>
      <c r="P16" s="26"/>
      <c r="Q16" s="97"/>
    </row>
    <row r="17" ht="14.25" customHeight="1">
      <c r="A17" s="11" t="s">
        <v>82</v>
      </c>
      <c r="B17" s="11"/>
      <c r="C17" s="11"/>
      <c r="D17" s="98">
        <f>SUM(D10:D16)</f>
        <v>600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ht="14.25" customHeight="1"/>
    <row r="19" ht="14.25" customHeight="1"/>
    <row r="20" ht="15.0" customHeight="1">
      <c r="A20" s="99" t="s">
        <v>83</v>
      </c>
      <c r="B20" s="82"/>
      <c r="C20" s="82"/>
      <c r="D20" s="82"/>
      <c r="E20" s="82"/>
      <c r="F20" s="82"/>
      <c r="G20" s="82"/>
      <c r="H20" s="100"/>
    </row>
    <row r="21" ht="15.0" customHeight="1">
      <c r="A21" s="101"/>
      <c r="B21" s="102"/>
      <c r="C21" s="103"/>
      <c r="K21" s="104" t="s">
        <v>109</v>
      </c>
      <c r="L21" s="105"/>
      <c r="N21" s="104" t="s">
        <v>110</v>
      </c>
      <c r="O21" s="105"/>
    </row>
    <row r="22" ht="15.0" customHeight="1">
      <c r="A22" s="106" t="s">
        <v>70</v>
      </c>
      <c r="B22" s="107" t="s">
        <v>87</v>
      </c>
      <c r="C22" s="108" t="s">
        <v>5</v>
      </c>
      <c r="D22" s="109"/>
      <c r="E22" s="109"/>
      <c r="F22" s="109"/>
      <c r="G22" s="109"/>
      <c r="H22" s="109"/>
      <c r="I22" s="91"/>
      <c r="K22" s="110"/>
      <c r="L22" s="111"/>
      <c r="N22" s="110"/>
      <c r="O22" s="111"/>
    </row>
    <row r="23" ht="25.5" customHeight="1">
      <c r="A23" s="112"/>
      <c r="B23" s="112" t="s">
        <v>88</v>
      </c>
      <c r="C23" s="113" t="s">
        <v>89</v>
      </c>
      <c r="D23" s="109"/>
      <c r="E23" s="109"/>
      <c r="F23" s="109"/>
      <c r="G23" s="109"/>
      <c r="H23" s="91"/>
      <c r="I23" s="114">
        <v>6400.0</v>
      </c>
      <c r="K23" s="115" t="s">
        <v>90</v>
      </c>
      <c r="L23" s="115" t="s">
        <v>4</v>
      </c>
      <c r="N23" s="115" t="s">
        <v>90</v>
      </c>
      <c r="O23" s="115" t="s">
        <v>4</v>
      </c>
    </row>
    <row r="24" ht="14.25" customHeight="1">
      <c r="A24" s="112"/>
      <c r="B24" s="112" t="s">
        <v>88</v>
      </c>
      <c r="C24" s="132"/>
      <c r="D24" s="109"/>
      <c r="E24" s="109"/>
      <c r="F24" s="109"/>
      <c r="G24" s="109"/>
      <c r="H24" s="91"/>
      <c r="I24" s="114"/>
      <c r="K24" s="117">
        <v>44348.0</v>
      </c>
      <c r="L24" s="118">
        <v>400.0</v>
      </c>
      <c r="N24" s="117">
        <v>44348.0</v>
      </c>
      <c r="O24" s="118">
        <v>400.0</v>
      </c>
    </row>
    <row r="25" ht="14.25" customHeight="1">
      <c r="A25" s="112"/>
      <c r="B25" s="121" t="s">
        <v>4</v>
      </c>
      <c r="C25" s="122"/>
      <c r="D25" s="122"/>
      <c r="E25" s="122"/>
      <c r="F25" s="122"/>
      <c r="G25" s="122"/>
      <c r="H25" s="123"/>
      <c r="I25" s="142"/>
      <c r="K25" s="117">
        <v>44378.0</v>
      </c>
      <c r="L25" s="118">
        <v>400.0</v>
      </c>
      <c r="N25" s="117">
        <v>44378.0</v>
      </c>
      <c r="O25" s="118">
        <v>400.0</v>
      </c>
    </row>
    <row r="26" ht="14.25" customHeight="1">
      <c r="A26" s="125"/>
      <c r="B26" s="125"/>
      <c r="C26" s="126"/>
      <c r="D26" s="126"/>
      <c r="E26" s="126"/>
      <c r="F26" s="126"/>
      <c r="G26" s="126"/>
      <c r="H26" s="126"/>
      <c r="I26" s="127"/>
      <c r="K26" s="117">
        <v>44409.0</v>
      </c>
      <c r="L26" s="118">
        <v>400.0</v>
      </c>
      <c r="N26" s="117">
        <v>44409.0</v>
      </c>
      <c r="O26" s="118">
        <v>400.0</v>
      </c>
    </row>
    <row r="27" ht="14.25" customHeight="1">
      <c r="A27" s="106" t="s">
        <v>70</v>
      </c>
      <c r="B27" s="128" t="s">
        <v>87</v>
      </c>
      <c r="C27" s="129" t="s">
        <v>94</v>
      </c>
      <c r="D27" s="87"/>
      <c r="E27" s="87"/>
      <c r="F27" s="87"/>
      <c r="G27" s="87"/>
      <c r="H27" s="87"/>
      <c r="I27" s="88"/>
      <c r="K27" s="117">
        <v>44440.0</v>
      </c>
      <c r="L27" s="118">
        <v>400.0</v>
      </c>
      <c r="N27" s="117">
        <v>44440.0</v>
      </c>
      <c r="O27" s="118">
        <v>400.0</v>
      </c>
    </row>
    <row r="28" ht="14.25" customHeight="1">
      <c r="A28" s="168">
        <v>44452.0</v>
      </c>
      <c r="B28" s="131" t="s">
        <v>95</v>
      </c>
      <c r="C28" s="116" t="s">
        <v>111</v>
      </c>
      <c r="D28" s="109"/>
      <c r="E28" s="109"/>
      <c r="F28" s="109"/>
      <c r="G28" s="109"/>
      <c r="H28" s="91"/>
      <c r="I28" s="120">
        <v>705.57</v>
      </c>
      <c r="K28" s="117">
        <v>44470.0</v>
      </c>
      <c r="L28" s="118">
        <v>400.0</v>
      </c>
      <c r="N28" s="117">
        <v>44470.0</v>
      </c>
      <c r="O28" s="118">
        <v>400.0</v>
      </c>
    </row>
    <row r="29" ht="14.25" customHeight="1">
      <c r="A29" s="168">
        <v>44452.0</v>
      </c>
      <c r="B29" s="131" t="s">
        <v>95</v>
      </c>
      <c r="C29" s="169" t="s">
        <v>112</v>
      </c>
      <c r="D29" s="109"/>
      <c r="E29" s="109"/>
      <c r="F29" s="109"/>
      <c r="G29" s="109"/>
      <c r="H29" s="91"/>
      <c r="I29" s="114"/>
      <c r="K29" s="117">
        <v>44501.0</v>
      </c>
      <c r="L29" s="118">
        <v>400.0</v>
      </c>
      <c r="N29" s="117">
        <v>44501.0</v>
      </c>
      <c r="O29" s="118">
        <v>400.0</v>
      </c>
    </row>
    <row r="30" ht="14.25" customHeight="1">
      <c r="A30" s="130"/>
      <c r="B30" s="131" t="s">
        <v>95</v>
      </c>
      <c r="C30" s="132"/>
      <c r="D30" s="109"/>
      <c r="E30" s="109"/>
      <c r="F30" s="109"/>
      <c r="G30" s="109"/>
      <c r="H30" s="91"/>
      <c r="I30" s="134"/>
      <c r="K30" s="117">
        <v>44531.0</v>
      </c>
      <c r="L30" s="118">
        <v>400.0</v>
      </c>
      <c r="N30" s="117">
        <v>44531.0</v>
      </c>
      <c r="O30" s="118">
        <v>400.0</v>
      </c>
    </row>
    <row r="31" ht="14.25" customHeight="1">
      <c r="A31" s="136"/>
      <c r="B31" s="131" t="s">
        <v>95</v>
      </c>
      <c r="C31" s="137"/>
      <c r="D31" s="137"/>
      <c r="E31" s="137"/>
      <c r="F31" s="137"/>
      <c r="G31" s="137"/>
      <c r="H31" s="138"/>
      <c r="I31" s="139"/>
      <c r="K31" s="117">
        <v>44562.0</v>
      </c>
      <c r="L31" s="118">
        <v>400.0</v>
      </c>
      <c r="N31" s="117">
        <v>44562.0</v>
      </c>
      <c r="O31" s="118">
        <v>400.0</v>
      </c>
    </row>
    <row r="32" ht="14.25" customHeight="1">
      <c r="A32" s="140"/>
      <c r="B32" s="141" t="s">
        <v>4</v>
      </c>
      <c r="C32" s="82"/>
      <c r="D32" s="82"/>
      <c r="E32" s="82"/>
      <c r="F32" s="82"/>
      <c r="G32" s="82"/>
      <c r="H32" s="100"/>
      <c r="I32" s="135">
        <f>SUM(I28:I30)</f>
        <v>705.57</v>
      </c>
      <c r="K32" s="135" t="s">
        <v>4</v>
      </c>
      <c r="L32" s="135">
        <f>SUM(L24:L31)</f>
        <v>3200</v>
      </c>
      <c r="M32" s="135"/>
      <c r="N32" s="135" t="s">
        <v>4</v>
      </c>
      <c r="O32" s="135">
        <f>SUM(O24:O31)</f>
        <v>3200</v>
      </c>
    </row>
    <row r="33" ht="14.25" customHeight="1"/>
    <row r="34" ht="14.25" customHeight="1">
      <c r="A34" s="106" t="s">
        <v>70</v>
      </c>
      <c r="B34" s="107" t="s">
        <v>87</v>
      </c>
      <c r="C34" s="132"/>
      <c r="D34" s="109"/>
      <c r="E34" s="109"/>
      <c r="F34" s="109"/>
      <c r="G34" s="109"/>
      <c r="H34" s="109"/>
      <c r="I34" s="91"/>
    </row>
    <row r="35" ht="14.25" customHeight="1">
      <c r="A35" s="112"/>
      <c r="B35" s="112"/>
      <c r="C35" s="132"/>
      <c r="D35" s="109"/>
      <c r="E35" s="109"/>
      <c r="F35" s="109"/>
      <c r="G35" s="109"/>
      <c r="H35" s="91"/>
      <c r="I35" s="114"/>
    </row>
    <row r="36" ht="14.25" customHeight="1">
      <c r="A36" s="112"/>
      <c r="B36" s="112"/>
      <c r="C36" s="132"/>
      <c r="D36" s="109"/>
      <c r="E36" s="109"/>
      <c r="F36" s="109"/>
      <c r="G36" s="109"/>
      <c r="H36" s="91"/>
      <c r="I36" s="114"/>
    </row>
    <row r="37" ht="14.25" customHeight="1">
      <c r="A37" s="112"/>
      <c r="B37" s="121" t="s">
        <v>4</v>
      </c>
      <c r="C37" s="122"/>
      <c r="D37" s="122"/>
      <c r="E37" s="122"/>
      <c r="F37" s="122"/>
      <c r="G37" s="122"/>
      <c r="H37" s="123"/>
      <c r="I37" s="142"/>
      <c r="K37" s="143" t="s">
        <v>96</v>
      </c>
      <c r="L37" s="87"/>
      <c r="M37" s="87"/>
      <c r="N37" s="87"/>
      <c r="O37" s="87"/>
      <c r="P37" s="87"/>
      <c r="Q37" s="87"/>
      <c r="R37" s="87"/>
      <c r="S37" s="88"/>
    </row>
    <row r="38" ht="14.25" customHeight="1">
      <c r="A38" s="125"/>
      <c r="B38" s="144"/>
      <c r="C38" s="144"/>
      <c r="D38" s="144"/>
      <c r="E38" s="144"/>
      <c r="F38" s="144"/>
      <c r="G38" s="144"/>
      <c r="H38" s="144"/>
      <c r="I38" s="144"/>
      <c r="K38" s="145" t="s">
        <v>97</v>
      </c>
      <c r="L38" s="146" t="s">
        <v>98</v>
      </c>
      <c r="M38" s="147" t="s">
        <v>99</v>
      </c>
      <c r="N38" s="146" t="s">
        <v>70</v>
      </c>
      <c r="O38" s="148" t="s">
        <v>100</v>
      </c>
      <c r="P38" s="149" t="s">
        <v>101</v>
      </c>
      <c r="Q38" s="150"/>
      <c r="R38" s="151"/>
      <c r="S38" s="152" t="s">
        <v>102</v>
      </c>
    </row>
    <row r="39" ht="14.25" customHeight="1">
      <c r="K39" s="153"/>
      <c r="L39" s="153"/>
      <c r="M39" s="153"/>
      <c r="N39" s="153"/>
      <c r="O39" s="153"/>
      <c r="P39" s="154"/>
      <c r="Q39" s="155"/>
      <c r="R39" s="156"/>
      <c r="S39" s="153"/>
    </row>
    <row r="40" ht="14.25" customHeight="1">
      <c r="A40" s="106" t="s">
        <v>70</v>
      </c>
      <c r="B40" s="107" t="s">
        <v>87</v>
      </c>
      <c r="C40" s="132"/>
      <c r="D40" s="109"/>
      <c r="E40" s="109"/>
      <c r="F40" s="109"/>
      <c r="G40" s="109"/>
      <c r="H40" s="109"/>
      <c r="I40" s="91"/>
      <c r="K40" s="157"/>
      <c r="L40" s="158"/>
      <c r="M40" s="158"/>
      <c r="N40" s="159"/>
      <c r="O40" s="160"/>
      <c r="P40" s="161"/>
      <c r="Q40" s="109"/>
      <c r="R40" s="91"/>
      <c r="S40" s="162"/>
    </row>
    <row r="41" ht="14.25" customHeight="1">
      <c r="A41" s="112"/>
      <c r="B41" s="112"/>
      <c r="C41" s="132"/>
      <c r="D41" s="109"/>
      <c r="E41" s="109"/>
      <c r="F41" s="109"/>
      <c r="G41" s="109"/>
      <c r="H41" s="91"/>
      <c r="I41" s="114"/>
      <c r="K41" s="163"/>
      <c r="L41" s="164"/>
      <c r="M41" s="164"/>
      <c r="N41" s="165"/>
      <c r="O41" s="166"/>
      <c r="P41" s="161"/>
      <c r="Q41" s="109"/>
      <c r="R41" s="91"/>
      <c r="S41" s="167"/>
    </row>
    <row r="42" ht="14.25" customHeight="1">
      <c r="A42" s="112"/>
      <c r="B42" s="112"/>
      <c r="C42" s="132"/>
      <c r="D42" s="109"/>
      <c r="E42" s="109"/>
      <c r="F42" s="109"/>
      <c r="G42" s="109"/>
      <c r="H42" s="91"/>
      <c r="I42" s="114"/>
      <c r="K42" s="115"/>
      <c r="L42" s="115"/>
      <c r="M42" s="115"/>
      <c r="N42" s="115"/>
      <c r="O42" s="115"/>
      <c r="P42" s="115"/>
      <c r="Q42" s="115"/>
      <c r="R42" s="115"/>
      <c r="S42" s="115"/>
    </row>
    <row r="43" ht="14.25" customHeight="1">
      <c r="A43" s="112"/>
      <c r="B43" s="121" t="s">
        <v>4</v>
      </c>
      <c r="C43" s="122"/>
      <c r="D43" s="122"/>
      <c r="E43" s="122"/>
      <c r="F43" s="122"/>
      <c r="G43" s="122"/>
      <c r="H43" s="123"/>
      <c r="I43" s="142"/>
    </row>
    <row r="44" ht="14.25" customHeight="1"/>
    <row r="45" ht="14.25" customHeight="1">
      <c r="A45" s="106" t="s">
        <v>70</v>
      </c>
      <c r="B45" s="107" t="s">
        <v>87</v>
      </c>
      <c r="C45" s="132"/>
      <c r="D45" s="109"/>
      <c r="E45" s="109"/>
      <c r="F45" s="109"/>
      <c r="G45" s="109"/>
      <c r="H45" s="109"/>
      <c r="I45" s="91"/>
    </row>
    <row r="46" ht="14.25" customHeight="1">
      <c r="A46" s="112"/>
      <c r="B46" s="112"/>
      <c r="C46" s="132"/>
      <c r="D46" s="109"/>
      <c r="E46" s="109"/>
      <c r="F46" s="109"/>
      <c r="G46" s="109"/>
      <c r="H46" s="91"/>
      <c r="I46" s="114"/>
    </row>
    <row r="47" ht="14.25" customHeight="1">
      <c r="A47" s="112"/>
      <c r="B47" s="112"/>
      <c r="C47" s="132"/>
      <c r="D47" s="109"/>
      <c r="E47" s="109"/>
      <c r="F47" s="109"/>
      <c r="G47" s="109"/>
      <c r="H47" s="91"/>
      <c r="I47" s="114"/>
    </row>
    <row r="48" ht="14.25" customHeight="1">
      <c r="A48" s="112"/>
      <c r="B48" s="121" t="s">
        <v>4</v>
      </c>
      <c r="C48" s="122"/>
      <c r="D48" s="122"/>
      <c r="E48" s="122"/>
      <c r="F48" s="122"/>
      <c r="G48" s="122"/>
      <c r="H48" s="123"/>
      <c r="I48" s="142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7">
    <mergeCell ref="C47:H47"/>
    <mergeCell ref="B48:H48"/>
    <mergeCell ref="K38:K39"/>
    <mergeCell ref="C40:I40"/>
    <mergeCell ref="C41:H41"/>
    <mergeCell ref="C42:H42"/>
    <mergeCell ref="B43:H43"/>
    <mergeCell ref="C45:I45"/>
    <mergeCell ref="C46:H46"/>
    <mergeCell ref="J8:K8"/>
    <mergeCell ref="L8:M8"/>
    <mergeCell ref="K21:L22"/>
    <mergeCell ref="N21:O22"/>
    <mergeCell ref="N8:O8"/>
    <mergeCell ref="P8:Q8"/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A20:H20"/>
    <mergeCell ref="C22:I22"/>
    <mergeCell ref="C23:H23"/>
    <mergeCell ref="C24:H24"/>
    <mergeCell ref="B25:H25"/>
    <mergeCell ref="C27:I27"/>
    <mergeCell ref="C28:H28"/>
    <mergeCell ref="C29:H29"/>
    <mergeCell ref="C30:H30"/>
    <mergeCell ref="B32:H32"/>
    <mergeCell ref="C34:I34"/>
    <mergeCell ref="C35:H35"/>
    <mergeCell ref="O38:O39"/>
    <mergeCell ref="P38:R39"/>
    <mergeCell ref="P40:R40"/>
    <mergeCell ref="P41:R41"/>
    <mergeCell ref="C36:H36"/>
    <mergeCell ref="B37:H37"/>
    <mergeCell ref="K37:S37"/>
    <mergeCell ref="L38:L39"/>
    <mergeCell ref="M38:M39"/>
    <mergeCell ref="N38:N39"/>
    <mergeCell ref="S38:S39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3.25"/>
    <col customWidth="1" min="3" max="3" width="11.38"/>
    <col customWidth="1" min="4" max="4" width="10.13"/>
    <col customWidth="1" min="5" max="5" width="9.0"/>
    <col customWidth="1" min="6" max="6" width="10.88"/>
    <col customWidth="1" min="7" max="7" width="9.0"/>
    <col customWidth="1" min="8" max="17" width="10.88"/>
    <col customWidth="1" min="18" max="18" width="9.0"/>
    <col customWidth="1" min="19" max="26" width="8.0"/>
  </cols>
  <sheetData>
    <row r="1" ht="14.25" customHeight="1">
      <c r="A1" s="73" t="s">
        <v>113</v>
      </c>
    </row>
    <row r="2" ht="24.0" customHeight="1">
      <c r="A2" s="11" t="s">
        <v>65</v>
      </c>
      <c r="B2" s="81" t="s">
        <v>114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ht="25.5" customHeight="1">
      <c r="A3" s="11" t="s">
        <v>67</v>
      </c>
      <c r="B3" s="84" t="s">
        <v>36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</row>
    <row r="4" ht="14.25" customHeight="1">
      <c r="A4" s="11" t="s">
        <v>68</v>
      </c>
      <c r="B4" s="84" t="s">
        <v>69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ht="14.25" customHeight="1"/>
    <row r="6" ht="14.25" customHeight="1"/>
    <row r="7" ht="14.25" customHeight="1">
      <c r="A7" s="85" t="s">
        <v>70</v>
      </c>
      <c r="B7" s="86" t="s">
        <v>71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</row>
    <row r="8" ht="25.5" customHeight="1">
      <c r="A8" s="89"/>
      <c r="B8" s="90" t="s">
        <v>72</v>
      </c>
      <c r="C8" s="91"/>
      <c r="D8" s="90" t="s">
        <v>73</v>
      </c>
      <c r="E8" s="91"/>
      <c r="F8" s="90" t="s">
        <v>74</v>
      </c>
      <c r="G8" s="91"/>
      <c r="H8" s="90" t="s">
        <v>75</v>
      </c>
      <c r="I8" s="91"/>
      <c r="J8" s="90" t="s">
        <v>76</v>
      </c>
      <c r="K8" s="91"/>
      <c r="L8" s="90" t="s">
        <v>77</v>
      </c>
      <c r="M8" s="91"/>
      <c r="N8" s="90" t="s">
        <v>78</v>
      </c>
      <c r="O8" s="91"/>
      <c r="P8" s="90" t="s">
        <v>79</v>
      </c>
      <c r="Q8" s="91"/>
    </row>
    <row r="9" ht="14.25" customHeight="1">
      <c r="A9" s="92"/>
      <c r="B9" s="93" t="s">
        <v>80</v>
      </c>
      <c r="C9" s="93" t="s">
        <v>81</v>
      </c>
      <c r="D9" s="93" t="s">
        <v>80</v>
      </c>
      <c r="E9" s="93" t="s">
        <v>81</v>
      </c>
      <c r="F9" s="93" t="s">
        <v>80</v>
      </c>
      <c r="G9" s="93" t="s">
        <v>81</v>
      </c>
      <c r="H9" s="93" t="s">
        <v>80</v>
      </c>
      <c r="I9" s="93" t="s">
        <v>81</v>
      </c>
      <c r="J9" s="93" t="s">
        <v>80</v>
      </c>
      <c r="K9" s="93" t="s">
        <v>81</v>
      </c>
      <c r="L9" s="93" t="s">
        <v>80</v>
      </c>
      <c r="M9" s="93" t="s">
        <v>81</v>
      </c>
      <c r="N9" s="93" t="s">
        <v>80</v>
      </c>
      <c r="O9" s="93" t="s">
        <v>81</v>
      </c>
      <c r="P9" s="93" t="s">
        <v>80</v>
      </c>
      <c r="Q9" s="93" t="s">
        <v>81</v>
      </c>
    </row>
    <row r="10" ht="15.0" customHeight="1">
      <c r="A10" s="94"/>
      <c r="B10" s="26">
        <v>9600.0</v>
      </c>
      <c r="C10" s="27">
        <f>L32+N32+P32</f>
        <v>9600</v>
      </c>
      <c r="D10" s="26">
        <v>1000.0</v>
      </c>
      <c r="E10" s="170">
        <f>I33</f>
        <v>4355.24</v>
      </c>
      <c r="F10" s="26">
        <f>1486.8-1486.8</f>
        <v>0</v>
      </c>
      <c r="G10" s="31"/>
      <c r="H10" s="26">
        <f>803.6-803.6</f>
        <v>0</v>
      </c>
      <c r="I10" s="31"/>
      <c r="J10" s="26">
        <f>1000-1000</f>
        <v>0</v>
      </c>
      <c r="K10" s="31"/>
      <c r="L10" s="26">
        <v>1000.0</v>
      </c>
      <c r="M10" s="171">
        <v>1000.0</v>
      </c>
      <c r="N10" s="26">
        <f>109.6-109.6</f>
        <v>0</v>
      </c>
      <c r="O10" s="31"/>
      <c r="P10" s="26"/>
      <c r="Q10" s="95"/>
    </row>
    <row r="11" ht="15.0" customHeight="1">
      <c r="A11" s="94"/>
      <c r="B11" s="26"/>
      <c r="C11" s="95"/>
      <c r="D11" s="96">
        <v>1486.8</v>
      </c>
      <c r="E11" s="95"/>
      <c r="F11" s="26"/>
      <c r="G11" s="95"/>
      <c r="H11" s="26"/>
      <c r="I11" s="95"/>
      <c r="J11" s="26"/>
      <c r="K11" s="95"/>
      <c r="L11" s="26"/>
      <c r="M11" s="95"/>
      <c r="N11" s="26"/>
      <c r="O11" s="95"/>
      <c r="P11" s="26"/>
      <c r="Q11" s="95"/>
    </row>
    <row r="12" ht="14.25" customHeight="1">
      <c r="A12" s="97"/>
      <c r="B12" s="26"/>
      <c r="C12" s="95"/>
      <c r="D12" s="96">
        <v>803.6</v>
      </c>
      <c r="E12" s="95"/>
      <c r="F12" s="26"/>
      <c r="G12" s="95"/>
      <c r="H12" s="26"/>
      <c r="I12" s="95"/>
      <c r="J12" s="26"/>
      <c r="K12" s="95"/>
      <c r="L12" s="26"/>
      <c r="M12" s="95"/>
      <c r="N12" s="26"/>
      <c r="O12" s="95"/>
      <c r="P12" s="26"/>
      <c r="Q12" s="95"/>
    </row>
    <row r="13" ht="14.25" customHeight="1">
      <c r="A13" s="97"/>
      <c r="B13" s="26"/>
      <c r="C13" s="95"/>
      <c r="D13" s="96">
        <v>1000.0</v>
      </c>
      <c r="E13" s="95"/>
      <c r="F13" s="26"/>
      <c r="G13" s="95"/>
      <c r="H13" s="26"/>
      <c r="I13" s="95"/>
      <c r="J13" s="26"/>
      <c r="K13" s="95"/>
      <c r="L13" s="26"/>
      <c r="M13" s="95"/>
      <c r="N13" s="26"/>
      <c r="O13" s="95"/>
      <c r="P13" s="26"/>
      <c r="Q13" s="95"/>
    </row>
    <row r="14" ht="14.25" customHeight="1">
      <c r="A14" s="97"/>
      <c r="B14" s="26"/>
      <c r="C14" s="95"/>
      <c r="D14" s="96">
        <v>109.6</v>
      </c>
      <c r="E14" s="95"/>
      <c r="F14" s="26"/>
      <c r="G14" s="95"/>
      <c r="H14" s="26"/>
      <c r="I14" s="95"/>
      <c r="J14" s="26"/>
      <c r="K14" s="95"/>
      <c r="L14" s="26"/>
      <c r="M14" s="95"/>
      <c r="N14" s="26"/>
      <c r="O14" s="95"/>
      <c r="P14" s="26"/>
      <c r="Q14" s="95"/>
    </row>
    <row r="15" ht="14.25" customHeight="1">
      <c r="A15" s="97"/>
      <c r="B15" s="26"/>
      <c r="C15" s="97"/>
      <c r="D15" s="26"/>
      <c r="E15" s="97"/>
      <c r="F15" s="26"/>
      <c r="G15" s="97"/>
      <c r="H15" s="26"/>
      <c r="I15" s="97"/>
      <c r="J15" s="26"/>
      <c r="K15" s="97"/>
      <c r="L15" s="26"/>
      <c r="M15" s="97"/>
      <c r="N15" s="26"/>
      <c r="O15" s="97"/>
      <c r="P15" s="26"/>
      <c r="Q15" s="97"/>
    </row>
    <row r="16" ht="14.25" customHeight="1">
      <c r="A16" s="97"/>
      <c r="B16" s="26"/>
      <c r="C16" s="97"/>
      <c r="D16" s="26"/>
      <c r="E16" s="97"/>
      <c r="F16" s="26"/>
      <c r="G16" s="97"/>
      <c r="H16" s="26"/>
      <c r="I16" s="97"/>
      <c r="J16" s="26"/>
      <c r="K16" s="97"/>
      <c r="L16" s="26"/>
      <c r="M16" s="97"/>
      <c r="N16" s="26"/>
      <c r="O16" s="97"/>
      <c r="P16" s="26"/>
      <c r="Q16" s="97"/>
    </row>
    <row r="17" ht="14.25" customHeight="1">
      <c r="A17" s="11" t="s">
        <v>82</v>
      </c>
      <c r="B17" s="11"/>
      <c r="C17" s="11"/>
      <c r="D17" s="98">
        <f t="shared" ref="D17:E17" si="1">SUM(D10:D16)</f>
        <v>4400</v>
      </c>
      <c r="E17" s="98">
        <f t="shared" si="1"/>
        <v>4355.24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ht="14.25" customHeight="1"/>
    <row r="19" ht="14.25" customHeight="1"/>
    <row r="20" ht="15.0" customHeight="1">
      <c r="A20" s="99" t="s">
        <v>83</v>
      </c>
      <c r="B20" s="82"/>
      <c r="C20" s="82"/>
      <c r="D20" s="82"/>
      <c r="E20" s="82"/>
      <c r="F20" s="82"/>
      <c r="G20" s="82"/>
      <c r="H20" s="100"/>
    </row>
    <row r="21" ht="15.0" customHeight="1">
      <c r="A21" s="101"/>
      <c r="B21" s="102"/>
      <c r="C21" s="103"/>
      <c r="K21" s="104" t="s">
        <v>115</v>
      </c>
      <c r="L21" s="105"/>
      <c r="M21" s="104" t="s">
        <v>116</v>
      </c>
      <c r="N21" s="105"/>
      <c r="O21" s="104" t="s">
        <v>117</v>
      </c>
      <c r="P21" s="105"/>
      <c r="R21" s="73" t="s">
        <v>118</v>
      </c>
    </row>
    <row r="22" ht="15.0" customHeight="1">
      <c r="A22" s="106" t="s">
        <v>70</v>
      </c>
      <c r="B22" s="107" t="s">
        <v>87</v>
      </c>
      <c r="C22" s="108" t="s">
        <v>5</v>
      </c>
      <c r="D22" s="109"/>
      <c r="E22" s="109"/>
      <c r="F22" s="109"/>
      <c r="G22" s="109"/>
      <c r="H22" s="109"/>
      <c r="I22" s="91"/>
      <c r="K22" s="110"/>
      <c r="L22" s="111"/>
      <c r="M22" s="110"/>
      <c r="N22" s="111"/>
      <c r="O22" s="110"/>
      <c r="P22" s="111"/>
    </row>
    <row r="23" ht="25.5" customHeight="1">
      <c r="A23" s="112"/>
      <c r="B23" s="112" t="s">
        <v>88</v>
      </c>
      <c r="C23" s="113" t="s">
        <v>119</v>
      </c>
      <c r="D23" s="109"/>
      <c r="E23" s="109"/>
      <c r="F23" s="109"/>
      <c r="G23" s="109"/>
      <c r="H23" s="91"/>
      <c r="I23" s="114">
        <v>9600.0</v>
      </c>
      <c r="K23" s="115" t="s">
        <v>90</v>
      </c>
      <c r="L23" s="115" t="s">
        <v>4</v>
      </c>
      <c r="M23" s="115" t="s">
        <v>90</v>
      </c>
      <c r="N23" s="115" t="s">
        <v>4</v>
      </c>
      <c r="O23" s="115" t="s">
        <v>90</v>
      </c>
      <c r="P23" s="115" t="s">
        <v>4</v>
      </c>
    </row>
    <row r="24" ht="14.25" customHeight="1">
      <c r="A24" s="112"/>
      <c r="B24" s="112" t="s">
        <v>88</v>
      </c>
      <c r="C24" s="132"/>
      <c r="D24" s="109"/>
      <c r="E24" s="109"/>
      <c r="F24" s="109"/>
      <c r="G24" s="109"/>
      <c r="H24" s="91"/>
      <c r="I24" s="114"/>
      <c r="K24" s="117">
        <v>44348.0</v>
      </c>
      <c r="L24" s="118">
        <v>400.0</v>
      </c>
      <c r="M24" s="117">
        <v>44348.0</v>
      </c>
      <c r="N24" s="118">
        <v>400.0</v>
      </c>
      <c r="O24" s="117">
        <v>44348.0</v>
      </c>
      <c r="P24" s="118">
        <v>400.0</v>
      </c>
    </row>
    <row r="25" ht="14.25" customHeight="1">
      <c r="A25" s="112"/>
      <c r="B25" s="121" t="s">
        <v>4</v>
      </c>
      <c r="C25" s="122"/>
      <c r="D25" s="122"/>
      <c r="E25" s="122"/>
      <c r="F25" s="122"/>
      <c r="G25" s="122"/>
      <c r="H25" s="123"/>
      <c r="I25" s="142"/>
      <c r="K25" s="117">
        <v>44378.0</v>
      </c>
      <c r="L25" s="118">
        <v>400.0</v>
      </c>
      <c r="M25" s="117">
        <v>44378.0</v>
      </c>
      <c r="N25" s="118">
        <v>400.0</v>
      </c>
      <c r="O25" s="117">
        <v>44378.0</v>
      </c>
      <c r="P25" s="118">
        <v>400.0</v>
      </c>
    </row>
    <row r="26" ht="14.25" customHeight="1">
      <c r="A26" s="125"/>
      <c r="B26" s="125"/>
      <c r="C26" s="126"/>
      <c r="D26" s="126"/>
      <c r="E26" s="126"/>
      <c r="F26" s="126"/>
      <c r="G26" s="126"/>
      <c r="H26" s="126"/>
      <c r="I26" s="127"/>
      <c r="K26" s="117">
        <v>44409.0</v>
      </c>
      <c r="L26" s="118">
        <v>400.0</v>
      </c>
      <c r="M26" s="117">
        <v>44409.0</v>
      </c>
      <c r="N26" s="118">
        <v>400.0</v>
      </c>
      <c r="O26" s="117">
        <v>44409.0</v>
      </c>
      <c r="P26" s="118">
        <v>400.0</v>
      </c>
    </row>
    <row r="27" ht="14.25" customHeight="1">
      <c r="A27" s="106" t="s">
        <v>70</v>
      </c>
      <c r="B27" s="128" t="s">
        <v>87</v>
      </c>
      <c r="C27" s="129" t="s">
        <v>94</v>
      </c>
      <c r="D27" s="87"/>
      <c r="E27" s="87"/>
      <c r="F27" s="87"/>
      <c r="G27" s="87"/>
      <c r="H27" s="87"/>
      <c r="I27" s="88"/>
      <c r="K27" s="117">
        <v>44440.0</v>
      </c>
      <c r="L27" s="118">
        <v>400.0</v>
      </c>
      <c r="M27" s="117">
        <v>44440.0</v>
      </c>
      <c r="N27" s="118">
        <v>400.0</v>
      </c>
      <c r="O27" s="117">
        <v>44440.0</v>
      </c>
      <c r="P27" s="118">
        <v>400.0</v>
      </c>
    </row>
    <row r="28" ht="14.25" customHeight="1">
      <c r="A28" s="172">
        <v>44470.0</v>
      </c>
      <c r="B28" s="131" t="s">
        <v>95</v>
      </c>
      <c r="C28" s="113" t="s">
        <v>120</v>
      </c>
      <c r="D28" s="109"/>
      <c r="E28" s="109"/>
      <c r="F28" s="109"/>
      <c r="G28" s="109"/>
      <c r="H28" s="91"/>
      <c r="I28" s="120">
        <v>888.94</v>
      </c>
      <c r="K28" s="117">
        <v>44470.0</v>
      </c>
      <c r="L28" s="118">
        <v>400.0</v>
      </c>
      <c r="M28" s="117">
        <v>44470.0</v>
      </c>
      <c r="N28" s="118">
        <v>400.0</v>
      </c>
      <c r="O28" s="117">
        <v>44470.0</v>
      </c>
      <c r="P28" s="118">
        <v>400.0</v>
      </c>
    </row>
    <row r="29" ht="14.25" customHeight="1">
      <c r="A29" s="172">
        <v>44470.0</v>
      </c>
      <c r="B29" s="131" t="s">
        <v>95</v>
      </c>
      <c r="C29" s="113" t="s">
        <v>121</v>
      </c>
      <c r="D29" s="109"/>
      <c r="E29" s="109"/>
      <c r="F29" s="109"/>
      <c r="G29" s="109"/>
      <c r="H29" s="91"/>
      <c r="I29" s="120">
        <v>1166.8</v>
      </c>
      <c r="K29" s="117">
        <v>44501.0</v>
      </c>
      <c r="L29" s="118">
        <v>400.0</v>
      </c>
      <c r="M29" s="117">
        <v>44501.0</v>
      </c>
      <c r="N29" s="118">
        <v>400.0</v>
      </c>
      <c r="O29" s="117">
        <v>44501.0</v>
      </c>
      <c r="P29" s="118">
        <v>400.0</v>
      </c>
    </row>
    <row r="30" ht="14.25" customHeight="1">
      <c r="A30" s="172"/>
      <c r="B30" s="131" t="s">
        <v>95</v>
      </c>
      <c r="C30" s="173" t="s">
        <v>122</v>
      </c>
      <c r="D30" s="109"/>
      <c r="E30" s="109"/>
      <c r="F30" s="109"/>
      <c r="G30" s="109"/>
      <c r="H30" s="91"/>
      <c r="I30" s="134"/>
      <c r="K30" s="117">
        <v>44531.0</v>
      </c>
      <c r="L30" s="118">
        <v>400.0</v>
      </c>
      <c r="M30" s="117">
        <v>44531.0</v>
      </c>
      <c r="N30" s="118">
        <v>400.0</v>
      </c>
      <c r="O30" s="117">
        <v>44531.0</v>
      </c>
      <c r="P30" s="118">
        <v>400.0</v>
      </c>
    </row>
    <row r="31" ht="14.25" customHeight="1">
      <c r="A31" s="174">
        <v>44474.0</v>
      </c>
      <c r="B31" s="175" t="s">
        <v>95</v>
      </c>
      <c r="C31" s="176" t="s">
        <v>123</v>
      </c>
      <c r="D31" s="150"/>
      <c r="E31" s="150"/>
      <c r="F31" s="150"/>
      <c r="G31" s="150"/>
      <c r="H31" s="151"/>
      <c r="I31" s="177">
        <v>2299.5</v>
      </c>
      <c r="K31" s="117">
        <v>44562.0</v>
      </c>
      <c r="L31" s="118">
        <v>400.0</v>
      </c>
      <c r="M31" s="117">
        <v>44562.0</v>
      </c>
      <c r="N31" s="118">
        <v>400.0</v>
      </c>
      <c r="O31" s="117">
        <v>44562.0</v>
      </c>
      <c r="P31" s="118">
        <v>400.0</v>
      </c>
    </row>
    <row r="32" ht="14.25" customHeight="1">
      <c r="A32" s="153"/>
      <c r="B32" s="178"/>
      <c r="C32" s="154"/>
      <c r="D32" s="155"/>
      <c r="E32" s="155"/>
      <c r="F32" s="155"/>
      <c r="G32" s="155"/>
      <c r="H32" s="156"/>
      <c r="I32" s="153"/>
      <c r="K32" s="135" t="s">
        <v>4</v>
      </c>
      <c r="L32" s="135">
        <f>SUM(L24:L31)</f>
        <v>3200</v>
      </c>
      <c r="M32" s="135" t="s">
        <v>4</v>
      </c>
      <c r="N32" s="135">
        <f>SUM(N24:N31)</f>
        <v>3200</v>
      </c>
      <c r="O32" s="135" t="s">
        <v>4</v>
      </c>
      <c r="P32" s="135">
        <f>SUM(P24:P31)</f>
        <v>3200</v>
      </c>
    </row>
    <row r="33" ht="14.25" customHeight="1">
      <c r="A33" s="172"/>
      <c r="B33" s="141" t="s">
        <v>4</v>
      </c>
      <c r="C33" s="82"/>
      <c r="D33" s="82"/>
      <c r="E33" s="82"/>
      <c r="F33" s="82"/>
      <c r="G33" s="82"/>
      <c r="H33" s="100"/>
      <c r="I33" s="135">
        <f>SUM(I28:I32)</f>
        <v>4355.24</v>
      </c>
    </row>
    <row r="34" ht="14.25" customHeight="1"/>
    <row r="35" ht="14.25" customHeight="1">
      <c r="A35" s="106" t="s">
        <v>70</v>
      </c>
      <c r="B35" s="107" t="s">
        <v>87</v>
      </c>
      <c r="C35" s="129" t="s">
        <v>124</v>
      </c>
      <c r="D35" s="87"/>
      <c r="E35" s="87"/>
      <c r="F35" s="87"/>
      <c r="G35" s="87"/>
      <c r="H35" s="87"/>
      <c r="I35" s="88"/>
      <c r="K35" s="143" t="s">
        <v>96</v>
      </c>
      <c r="L35" s="87"/>
      <c r="M35" s="87"/>
      <c r="N35" s="87"/>
      <c r="O35" s="87"/>
      <c r="P35" s="87"/>
      <c r="Q35" s="87"/>
      <c r="R35" s="87"/>
      <c r="S35" s="88"/>
    </row>
    <row r="36" ht="14.25" customHeight="1">
      <c r="A36" s="172">
        <v>44470.0</v>
      </c>
      <c r="B36" s="131" t="s">
        <v>95</v>
      </c>
      <c r="C36" s="113" t="s">
        <v>125</v>
      </c>
      <c r="D36" s="109"/>
      <c r="E36" s="109"/>
      <c r="F36" s="109"/>
      <c r="G36" s="109"/>
      <c r="H36" s="91"/>
      <c r="I36" s="120">
        <v>1000.0</v>
      </c>
      <c r="K36" s="145" t="s">
        <v>97</v>
      </c>
      <c r="L36" s="146" t="s">
        <v>98</v>
      </c>
      <c r="M36" s="147" t="s">
        <v>99</v>
      </c>
      <c r="N36" s="146" t="s">
        <v>70</v>
      </c>
      <c r="O36" s="148" t="s">
        <v>100</v>
      </c>
      <c r="P36" s="149" t="s">
        <v>101</v>
      </c>
      <c r="Q36" s="150"/>
      <c r="R36" s="151"/>
      <c r="S36" s="152" t="s">
        <v>102</v>
      </c>
    </row>
    <row r="37" ht="14.25" customHeight="1">
      <c r="A37" s="112"/>
      <c r="B37" s="112"/>
      <c r="C37" s="132"/>
      <c r="D37" s="109"/>
      <c r="E37" s="109"/>
      <c r="F37" s="109"/>
      <c r="G37" s="109"/>
      <c r="H37" s="91"/>
      <c r="I37" s="114"/>
      <c r="K37" s="153"/>
      <c r="L37" s="153"/>
      <c r="M37" s="153"/>
      <c r="N37" s="153"/>
      <c r="O37" s="153"/>
      <c r="P37" s="154"/>
      <c r="Q37" s="155"/>
      <c r="R37" s="156"/>
      <c r="S37" s="153"/>
    </row>
    <row r="38" ht="14.25" customHeight="1">
      <c r="A38" s="112"/>
      <c r="B38" s="112"/>
      <c r="C38" s="132"/>
      <c r="D38" s="109"/>
      <c r="E38" s="109"/>
      <c r="F38" s="109"/>
      <c r="G38" s="109"/>
      <c r="H38" s="91"/>
      <c r="I38" s="114"/>
      <c r="K38" s="157"/>
      <c r="L38" s="158"/>
      <c r="M38" s="158"/>
      <c r="N38" s="159"/>
      <c r="O38" s="160"/>
      <c r="P38" s="161"/>
      <c r="Q38" s="109"/>
      <c r="R38" s="91"/>
      <c r="S38" s="162"/>
    </row>
    <row r="39" ht="14.25" customHeight="1">
      <c r="A39" s="112"/>
      <c r="B39" s="179" t="s">
        <v>4</v>
      </c>
      <c r="C39" s="180"/>
      <c r="D39" s="180"/>
      <c r="E39" s="180"/>
      <c r="F39" s="180"/>
      <c r="G39" s="180"/>
      <c r="H39" s="181"/>
      <c r="I39" s="144"/>
      <c r="K39" s="163"/>
      <c r="L39" s="164"/>
      <c r="M39" s="164"/>
      <c r="N39" s="165"/>
      <c r="O39" s="166"/>
      <c r="P39" s="161"/>
      <c r="Q39" s="109"/>
      <c r="R39" s="91"/>
      <c r="S39" s="167"/>
    </row>
    <row r="40" ht="14.25" customHeight="1">
      <c r="K40" s="115"/>
      <c r="L40" s="115"/>
      <c r="M40" s="115"/>
      <c r="N40" s="115"/>
      <c r="O40" s="115"/>
      <c r="P40" s="115"/>
      <c r="Q40" s="115"/>
      <c r="R40" s="115"/>
      <c r="S40" s="115"/>
    </row>
    <row r="41" ht="14.25" customHeight="1">
      <c r="A41" s="182" t="s">
        <v>126</v>
      </c>
    </row>
    <row r="42" ht="14.25" customHeight="1">
      <c r="A42" s="182" t="s">
        <v>127</v>
      </c>
    </row>
    <row r="43" ht="14.25" customHeight="1">
      <c r="A43" s="182" t="s">
        <v>128</v>
      </c>
    </row>
    <row r="44" ht="14.25" customHeight="1">
      <c r="A44" s="182" t="s">
        <v>129</v>
      </c>
    </row>
    <row r="45" ht="14.25" customHeight="1">
      <c r="A45" s="183">
        <f>1486.8+803.6+1000+109.6</f>
        <v>3400</v>
      </c>
      <c r="B45" s="184" t="s">
        <v>56</v>
      </c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45">
    <mergeCell ref="C36:H36"/>
    <mergeCell ref="C37:H37"/>
    <mergeCell ref="C31:H32"/>
    <mergeCell ref="B33:H33"/>
    <mergeCell ref="C35:I35"/>
    <mergeCell ref="K35:S35"/>
    <mergeCell ref="K36:K37"/>
    <mergeCell ref="L36:L37"/>
    <mergeCell ref="S36:S37"/>
    <mergeCell ref="J8:K8"/>
    <mergeCell ref="L8:M8"/>
    <mergeCell ref="K21:L22"/>
    <mergeCell ref="M21:N22"/>
    <mergeCell ref="O21:P22"/>
    <mergeCell ref="N8:O8"/>
    <mergeCell ref="P8:Q8"/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A20:H20"/>
    <mergeCell ref="C22:I22"/>
    <mergeCell ref="C23:H23"/>
    <mergeCell ref="C24:H24"/>
    <mergeCell ref="B25:H25"/>
    <mergeCell ref="C27:I27"/>
    <mergeCell ref="C28:H28"/>
    <mergeCell ref="C29:H29"/>
    <mergeCell ref="C30:H30"/>
    <mergeCell ref="A31:A32"/>
    <mergeCell ref="B31:B32"/>
    <mergeCell ref="I31:I32"/>
    <mergeCell ref="M36:M37"/>
    <mergeCell ref="N36:N37"/>
    <mergeCell ref="C38:H38"/>
    <mergeCell ref="B39:H39"/>
    <mergeCell ref="O36:O37"/>
    <mergeCell ref="P36:R37"/>
    <mergeCell ref="P38:R38"/>
    <mergeCell ref="P39:R39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3.25"/>
    <col customWidth="1" min="3" max="3" width="11.38"/>
    <col customWidth="1" min="4" max="4" width="10.13"/>
    <col customWidth="1" min="5" max="5" width="9.0"/>
    <col customWidth="1" min="6" max="6" width="10.88"/>
    <col customWidth="1" min="7" max="7" width="9.0"/>
    <col customWidth="1" min="8" max="17" width="10.88"/>
    <col customWidth="1" min="18" max="18" width="9.0"/>
    <col customWidth="1" min="19" max="26" width="8.0"/>
  </cols>
  <sheetData>
    <row r="1" ht="14.25" customHeight="1"/>
    <row r="2" ht="24.0" customHeight="1">
      <c r="A2" s="11" t="s">
        <v>65</v>
      </c>
      <c r="B2" s="81" t="s">
        <v>130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ht="25.5" customHeight="1">
      <c r="A3" s="11" t="s">
        <v>67</v>
      </c>
      <c r="B3" s="84" t="s">
        <v>131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</row>
    <row r="4" ht="14.25" customHeight="1">
      <c r="A4" s="11" t="s">
        <v>68</v>
      </c>
      <c r="B4" s="84" t="s">
        <v>69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ht="14.25" customHeight="1"/>
    <row r="6" ht="14.25" customHeight="1"/>
    <row r="7" ht="14.25" customHeight="1">
      <c r="A7" s="85" t="s">
        <v>70</v>
      </c>
      <c r="B7" s="86" t="s">
        <v>71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</row>
    <row r="8" ht="25.5" customHeight="1">
      <c r="A8" s="89"/>
      <c r="B8" s="90" t="s">
        <v>72</v>
      </c>
      <c r="C8" s="91"/>
      <c r="D8" s="90" t="s">
        <v>73</v>
      </c>
      <c r="E8" s="91"/>
      <c r="F8" s="90" t="s">
        <v>74</v>
      </c>
      <c r="G8" s="91"/>
      <c r="H8" s="90" t="s">
        <v>75</v>
      </c>
      <c r="I8" s="91"/>
      <c r="J8" s="90" t="s">
        <v>76</v>
      </c>
      <c r="K8" s="91"/>
      <c r="L8" s="90" t="s">
        <v>77</v>
      </c>
      <c r="M8" s="91"/>
      <c r="N8" s="90" t="s">
        <v>78</v>
      </c>
      <c r="O8" s="91"/>
      <c r="P8" s="90" t="s">
        <v>79</v>
      </c>
      <c r="Q8" s="91"/>
    </row>
    <row r="9" ht="14.25" customHeight="1">
      <c r="A9" s="92"/>
      <c r="B9" s="93" t="s">
        <v>80</v>
      </c>
      <c r="C9" s="93" t="s">
        <v>81</v>
      </c>
      <c r="D9" s="93" t="s">
        <v>80</v>
      </c>
      <c r="E9" s="93" t="s">
        <v>81</v>
      </c>
      <c r="F9" s="93" t="s">
        <v>80</v>
      </c>
      <c r="G9" s="93" t="s">
        <v>81</v>
      </c>
      <c r="H9" s="93" t="s">
        <v>80</v>
      </c>
      <c r="I9" s="93" t="s">
        <v>81</v>
      </c>
      <c r="J9" s="93" t="s">
        <v>80</v>
      </c>
      <c r="K9" s="93" t="s">
        <v>81</v>
      </c>
      <c r="L9" s="93" t="s">
        <v>80</v>
      </c>
      <c r="M9" s="93" t="s">
        <v>81</v>
      </c>
      <c r="N9" s="93" t="s">
        <v>80</v>
      </c>
      <c r="O9" s="93" t="s">
        <v>81</v>
      </c>
      <c r="P9" s="93" t="s">
        <v>80</v>
      </c>
      <c r="Q9" s="93" t="s">
        <v>81</v>
      </c>
    </row>
    <row r="10" ht="15.0" customHeight="1">
      <c r="A10" s="94"/>
      <c r="B10" s="26">
        <v>3200.0</v>
      </c>
      <c r="C10" s="27">
        <f>L32</f>
        <v>3200</v>
      </c>
      <c r="D10" s="26">
        <v>3800.0</v>
      </c>
      <c r="E10" s="29">
        <f>I38</f>
        <v>4225.66</v>
      </c>
      <c r="F10" s="26"/>
      <c r="G10" s="31"/>
      <c r="H10" s="26"/>
      <c r="I10" s="31"/>
      <c r="J10" s="26"/>
      <c r="K10" s="31"/>
      <c r="L10" s="26"/>
      <c r="M10" s="31"/>
      <c r="N10" s="26"/>
      <c r="O10" s="31"/>
      <c r="P10" s="26"/>
      <c r="Q10" s="95"/>
    </row>
    <row r="11" ht="15.0" customHeight="1">
      <c r="A11" s="94"/>
      <c r="B11" s="26"/>
      <c r="C11" s="95"/>
      <c r="D11" s="26"/>
      <c r="E11" s="95"/>
      <c r="F11" s="26"/>
      <c r="G11" s="95"/>
      <c r="H11" s="26"/>
      <c r="I11" s="95"/>
      <c r="J11" s="26"/>
      <c r="K11" s="95"/>
      <c r="L11" s="26"/>
      <c r="M11" s="95"/>
      <c r="N11" s="26"/>
      <c r="O11" s="95"/>
      <c r="P11" s="26"/>
      <c r="Q11" s="95"/>
    </row>
    <row r="12" ht="14.25" customHeight="1">
      <c r="A12" s="97"/>
      <c r="B12" s="26"/>
      <c r="C12" s="95"/>
      <c r="D12" s="26"/>
      <c r="E12" s="95"/>
      <c r="F12" s="26"/>
      <c r="G12" s="95"/>
      <c r="H12" s="26"/>
      <c r="I12" s="95"/>
      <c r="J12" s="26"/>
      <c r="K12" s="95"/>
      <c r="L12" s="26"/>
      <c r="M12" s="95"/>
      <c r="N12" s="26"/>
      <c r="O12" s="95"/>
      <c r="P12" s="26"/>
      <c r="Q12" s="95"/>
    </row>
    <row r="13" ht="14.25" customHeight="1">
      <c r="A13" s="97"/>
      <c r="B13" s="26"/>
      <c r="C13" s="95"/>
      <c r="D13" s="26"/>
      <c r="E13" s="95"/>
      <c r="F13" s="26"/>
      <c r="G13" s="95"/>
      <c r="H13" s="26"/>
      <c r="I13" s="95"/>
      <c r="J13" s="26"/>
      <c r="K13" s="95"/>
      <c r="L13" s="26"/>
      <c r="M13" s="95"/>
      <c r="N13" s="26"/>
      <c r="O13" s="95"/>
      <c r="P13" s="26"/>
      <c r="Q13" s="95"/>
    </row>
    <row r="14" ht="14.25" customHeight="1">
      <c r="A14" s="97"/>
      <c r="B14" s="26"/>
      <c r="C14" s="95"/>
      <c r="D14" s="26"/>
      <c r="E14" s="95"/>
      <c r="F14" s="26"/>
      <c r="G14" s="95"/>
      <c r="H14" s="26"/>
      <c r="I14" s="95"/>
      <c r="J14" s="26"/>
      <c r="K14" s="95"/>
      <c r="L14" s="26"/>
      <c r="M14" s="95"/>
      <c r="N14" s="26"/>
      <c r="O14" s="95"/>
      <c r="P14" s="26"/>
      <c r="Q14" s="95"/>
    </row>
    <row r="15" ht="14.25" customHeight="1">
      <c r="A15" s="97"/>
      <c r="B15" s="26"/>
      <c r="C15" s="97"/>
      <c r="D15" s="26"/>
      <c r="E15" s="97"/>
      <c r="F15" s="26"/>
      <c r="G15" s="97"/>
      <c r="H15" s="26"/>
      <c r="I15" s="97"/>
      <c r="J15" s="26"/>
      <c r="K15" s="97"/>
      <c r="L15" s="26"/>
      <c r="M15" s="97"/>
      <c r="N15" s="26"/>
      <c r="O15" s="97"/>
      <c r="P15" s="26"/>
      <c r="Q15" s="97"/>
    </row>
    <row r="16" ht="14.25" customHeight="1">
      <c r="A16" s="97"/>
      <c r="B16" s="26"/>
      <c r="C16" s="97"/>
      <c r="D16" s="26"/>
      <c r="E16" s="97"/>
      <c r="F16" s="26"/>
      <c r="G16" s="97"/>
      <c r="H16" s="26"/>
      <c r="I16" s="97"/>
      <c r="J16" s="26"/>
      <c r="K16" s="97"/>
      <c r="L16" s="26"/>
      <c r="M16" s="97"/>
      <c r="N16" s="26"/>
      <c r="O16" s="97"/>
      <c r="P16" s="26"/>
      <c r="Q16" s="97"/>
    </row>
    <row r="17" ht="14.25" customHeight="1">
      <c r="A17" s="11" t="s">
        <v>82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ht="14.25" customHeight="1"/>
    <row r="19" ht="14.25" customHeight="1"/>
    <row r="20" ht="15.0" customHeight="1">
      <c r="A20" s="99" t="s">
        <v>83</v>
      </c>
      <c r="B20" s="82"/>
      <c r="C20" s="82"/>
      <c r="D20" s="82"/>
      <c r="E20" s="82"/>
      <c r="F20" s="82"/>
      <c r="G20" s="82"/>
      <c r="H20" s="100"/>
    </row>
    <row r="21" ht="15.0" customHeight="1">
      <c r="A21" s="101"/>
      <c r="B21" s="102"/>
      <c r="C21" s="103"/>
      <c r="K21" s="104" t="s">
        <v>132</v>
      </c>
      <c r="L21" s="105"/>
    </row>
    <row r="22" ht="15.0" customHeight="1">
      <c r="A22" s="106" t="s">
        <v>70</v>
      </c>
      <c r="B22" s="107" t="s">
        <v>87</v>
      </c>
      <c r="C22" s="108" t="s">
        <v>5</v>
      </c>
      <c r="D22" s="109"/>
      <c r="E22" s="109"/>
      <c r="F22" s="109"/>
      <c r="G22" s="109"/>
      <c r="H22" s="109"/>
      <c r="I22" s="91"/>
      <c r="K22" s="110"/>
      <c r="L22" s="111"/>
    </row>
    <row r="23" ht="25.5" customHeight="1">
      <c r="A23" s="112"/>
      <c r="B23" s="112" t="s">
        <v>88</v>
      </c>
      <c r="C23" s="113" t="s">
        <v>133</v>
      </c>
      <c r="D23" s="109"/>
      <c r="E23" s="109"/>
      <c r="F23" s="109"/>
      <c r="G23" s="109"/>
      <c r="H23" s="91"/>
      <c r="I23" s="114">
        <v>3200.0</v>
      </c>
      <c r="K23" s="115" t="s">
        <v>90</v>
      </c>
      <c r="L23" s="115" t="s">
        <v>4</v>
      </c>
    </row>
    <row r="24" ht="14.25" customHeight="1">
      <c r="A24" s="112"/>
      <c r="B24" s="112" t="s">
        <v>88</v>
      </c>
      <c r="C24" s="132"/>
      <c r="D24" s="109"/>
      <c r="E24" s="109"/>
      <c r="F24" s="109"/>
      <c r="G24" s="109"/>
      <c r="H24" s="91"/>
      <c r="I24" s="114"/>
      <c r="K24" s="117">
        <v>44348.0</v>
      </c>
      <c r="L24" s="118">
        <v>400.0</v>
      </c>
    </row>
    <row r="25" ht="14.25" customHeight="1">
      <c r="A25" s="112"/>
      <c r="B25" s="121" t="s">
        <v>4</v>
      </c>
      <c r="C25" s="122"/>
      <c r="D25" s="122"/>
      <c r="E25" s="122"/>
      <c r="F25" s="122"/>
      <c r="G25" s="122"/>
      <c r="H25" s="123"/>
      <c r="I25" s="142"/>
      <c r="K25" s="117">
        <v>44378.0</v>
      </c>
      <c r="L25" s="118">
        <v>400.0</v>
      </c>
    </row>
    <row r="26" ht="14.25" customHeight="1">
      <c r="A26" s="125"/>
      <c r="B26" s="125"/>
      <c r="C26" s="126"/>
      <c r="D26" s="126"/>
      <c r="E26" s="126"/>
      <c r="F26" s="126"/>
      <c r="G26" s="126"/>
      <c r="H26" s="126"/>
      <c r="I26" s="127"/>
      <c r="K26" s="117">
        <v>44409.0</v>
      </c>
      <c r="L26" s="118">
        <v>400.0</v>
      </c>
    </row>
    <row r="27" ht="14.25" customHeight="1">
      <c r="A27" s="106" t="s">
        <v>70</v>
      </c>
      <c r="B27" s="128" t="s">
        <v>87</v>
      </c>
      <c r="C27" s="129" t="s">
        <v>94</v>
      </c>
      <c r="D27" s="87"/>
      <c r="E27" s="87"/>
      <c r="F27" s="87"/>
      <c r="G27" s="87"/>
      <c r="H27" s="87"/>
      <c r="I27" s="88"/>
      <c r="K27" s="117">
        <v>44440.0</v>
      </c>
      <c r="L27" s="118">
        <v>400.0</v>
      </c>
    </row>
    <row r="28" ht="14.25" customHeight="1">
      <c r="A28" s="185">
        <v>44441.0</v>
      </c>
      <c r="B28" s="131" t="s">
        <v>95</v>
      </c>
      <c r="C28" s="116" t="s">
        <v>134</v>
      </c>
      <c r="D28" s="109"/>
      <c r="E28" s="109"/>
      <c r="F28" s="109"/>
      <c r="G28" s="109"/>
      <c r="H28" s="91"/>
      <c r="I28" s="120">
        <v>84.0</v>
      </c>
      <c r="K28" s="117">
        <v>44470.0</v>
      </c>
      <c r="L28" s="118">
        <v>400.0</v>
      </c>
    </row>
    <row r="29" ht="14.25" customHeight="1">
      <c r="A29" s="185">
        <v>44434.0</v>
      </c>
      <c r="B29" s="131" t="s">
        <v>95</v>
      </c>
      <c r="C29" s="116" t="s">
        <v>135</v>
      </c>
      <c r="D29" s="109"/>
      <c r="E29" s="109"/>
      <c r="F29" s="109"/>
      <c r="G29" s="109"/>
      <c r="H29" s="91"/>
      <c r="I29" s="120">
        <v>570.71</v>
      </c>
      <c r="K29" s="117">
        <v>44501.0</v>
      </c>
      <c r="L29" s="118">
        <v>400.0</v>
      </c>
    </row>
    <row r="30" ht="14.25" customHeight="1">
      <c r="A30" s="185">
        <v>44434.0</v>
      </c>
      <c r="B30" s="131" t="s">
        <v>95</v>
      </c>
      <c r="C30" s="116" t="s">
        <v>136</v>
      </c>
      <c r="D30" s="109"/>
      <c r="E30" s="109"/>
      <c r="F30" s="109"/>
      <c r="G30" s="109"/>
      <c r="H30" s="91"/>
      <c r="I30" s="120">
        <v>54.18</v>
      </c>
      <c r="K30" s="117">
        <v>44531.0</v>
      </c>
      <c r="L30" s="118">
        <v>400.0</v>
      </c>
    </row>
    <row r="31" ht="14.25" customHeight="1">
      <c r="A31" s="186">
        <v>44434.0</v>
      </c>
      <c r="B31" s="131" t="s">
        <v>95</v>
      </c>
      <c r="C31" s="116" t="s">
        <v>137</v>
      </c>
      <c r="D31" s="109"/>
      <c r="E31" s="109"/>
      <c r="F31" s="109"/>
      <c r="G31" s="109"/>
      <c r="H31" s="91"/>
      <c r="I31" s="120">
        <v>1396.47</v>
      </c>
      <c r="K31" s="117">
        <v>44562.0</v>
      </c>
      <c r="L31" s="118">
        <v>400.0</v>
      </c>
    </row>
    <row r="32" ht="14.25" customHeight="1">
      <c r="A32" s="186">
        <v>44434.0</v>
      </c>
      <c r="B32" s="131" t="s">
        <v>95</v>
      </c>
      <c r="C32" s="116" t="s">
        <v>138</v>
      </c>
      <c r="D32" s="109"/>
      <c r="E32" s="109"/>
      <c r="F32" s="109"/>
      <c r="G32" s="109"/>
      <c r="H32" s="91"/>
      <c r="I32" s="120">
        <v>463.83</v>
      </c>
      <c r="K32" s="135" t="s">
        <v>4</v>
      </c>
      <c r="L32" s="135">
        <f>SUM(L24:L31)</f>
        <v>3200</v>
      </c>
    </row>
    <row r="33" ht="14.25" customHeight="1">
      <c r="A33" s="186">
        <v>44434.0</v>
      </c>
      <c r="B33" s="131" t="s">
        <v>95</v>
      </c>
      <c r="C33" s="116" t="s">
        <v>139</v>
      </c>
      <c r="D33" s="109"/>
      <c r="E33" s="109"/>
      <c r="F33" s="109"/>
      <c r="G33" s="109"/>
      <c r="H33" s="91"/>
      <c r="I33" s="120">
        <v>86.0</v>
      </c>
    </row>
    <row r="34" ht="14.25" customHeight="1">
      <c r="A34" s="186"/>
      <c r="B34" s="131" t="s">
        <v>95</v>
      </c>
      <c r="C34" s="116" t="s">
        <v>140</v>
      </c>
      <c r="D34" s="109"/>
      <c r="E34" s="109"/>
      <c r="F34" s="109"/>
      <c r="G34" s="109"/>
      <c r="H34" s="91"/>
      <c r="I34" s="120">
        <v>296.0</v>
      </c>
    </row>
    <row r="35" ht="14.25" customHeight="1">
      <c r="A35" s="187">
        <v>44474.0</v>
      </c>
      <c r="B35" s="131" t="s">
        <v>95</v>
      </c>
      <c r="C35" s="116" t="s">
        <v>141</v>
      </c>
      <c r="D35" s="109"/>
      <c r="E35" s="109"/>
      <c r="F35" s="109"/>
      <c r="G35" s="109"/>
      <c r="H35" s="91"/>
      <c r="I35" s="188">
        <v>196.0</v>
      </c>
    </row>
    <row r="36" ht="14.25" customHeight="1">
      <c r="A36" s="187">
        <v>44489.0</v>
      </c>
      <c r="B36" s="131" t="s">
        <v>95</v>
      </c>
      <c r="C36" s="189" t="s">
        <v>142</v>
      </c>
      <c r="H36" s="190"/>
      <c r="I36" s="188">
        <v>178.0</v>
      </c>
    </row>
    <row r="37" ht="14.25" customHeight="1">
      <c r="A37" s="187">
        <v>44491.0</v>
      </c>
      <c r="B37" s="131" t="s">
        <v>95</v>
      </c>
      <c r="C37" s="189" t="s">
        <v>143</v>
      </c>
      <c r="H37" s="190"/>
      <c r="I37" s="188">
        <v>900.47</v>
      </c>
    </row>
    <row r="38" ht="14.25" customHeight="1">
      <c r="A38" s="140"/>
      <c r="B38" s="141" t="s">
        <v>4</v>
      </c>
      <c r="C38" s="82"/>
      <c r="D38" s="82"/>
      <c r="E38" s="82"/>
      <c r="F38" s="82"/>
      <c r="G38" s="82"/>
      <c r="H38" s="100"/>
      <c r="I38" s="135">
        <f>SUM(I28:I37)</f>
        <v>4225.66</v>
      </c>
    </row>
    <row r="39" ht="14.25" customHeight="1"/>
    <row r="40" ht="14.25" customHeight="1">
      <c r="A40" s="106" t="s">
        <v>70</v>
      </c>
      <c r="B40" s="107" t="s">
        <v>87</v>
      </c>
      <c r="C40" s="132"/>
      <c r="D40" s="109"/>
      <c r="E40" s="109"/>
      <c r="F40" s="109"/>
      <c r="G40" s="109"/>
      <c r="H40" s="109"/>
      <c r="I40" s="91"/>
    </row>
    <row r="41" ht="14.25" customHeight="1">
      <c r="A41" s="112"/>
      <c r="B41" s="112"/>
      <c r="C41" s="132"/>
      <c r="D41" s="109"/>
      <c r="E41" s="109"/>
      <c r="F41" s="109"/>
      <c r="G41" s="109"/>
      <c r="H41" s="91"/>
      <c r="I41" s="114"/>
    </row>
    <row r="42" ht="14.25" customHeight="1">
      <c r="A42" s="112"/>
      <c r="B42" s="112"/>
      <c r="C42" s="132"/>
      <c r="D42" s="109"/>
      <c r="E42" s="109"/>
      <c r="F42" s="109"/>
      <c r="G42" s="109"/>
      <c r="H42" s="91"/>
      <c r="I42" s="114"/>
    </row>
    <row r="43" ht="14.25" customHeight="1">
      <c r="A43" s="112"/>
      <c r="B43" s="121" t="s">
        <v>4</v>
      </c>
      <c r="C43" s="122"/>
      <c r="D43" s="122"/>
      <c r="E43" s="122"/>
      <c r="F43" s="122"/>
      <c r="G43" s="122"/>
      <c r="H43" s="123"/>
      <c r="I43" s="142"/>
      <c r="K43" s="143" t="s">
        <v>96</v>
      </c>
      <c r="L43" s="87"/>
      <c r="M43" s="87"/>
      <c r="N43" s="87"/>
      <c r="O43" s="87"/>
      <c r="P43" s="87"/>
      <c r="Q43" s="87"/>
      <c r="R43" s="87"/>
      <c r="S43" s="88"/>
    </row>
    <row r="44" ht="14.25" customHeight="1">
      <c r="A44" s="125"/>
      <c r="B44" s="144"/>
      <c r="C44" s="144"/>
      <c r="D44" s="144"/>
      <c r="E44" s="144"/>
      <c r="F44" s="144"/>
      <c r="G44" s="144"/>
      <c r="H44" s="144"/>
      <c r="I44" s="144"/>
      <c r="K44" s="145" t="s">
        <v>97</v>
      </c>
      <c r="L44" s="146" t="s">
        <v>98</v>
      </c>
      <c r="M44" s="147" t="s">
        <v>99</v>
      </c>
      <c r="N44" s="146" t="s">
        <v>70</v>
      </c>
      <c r="O44" s="148" t="s">
        <v>100</v>
      </c>
      <c r="P44" s="149" t="s">
        <v>101</v>
      </c>
      <c r="Q44" s="150"/>
      <c r="R44" s="151"/>
      <c r="S44" s="152" t="s">
        <v>102</v>
      </c>
    </row>
    <row r="45" ht="14.25" customHeight="1">
      <c r="K45" s="153"/>
      <c r="L45" s="153"/>
      <c r="M45" s="153"/>
      <c r="N45" s="153"/>
      <c r="O45" s="153"/>
      <c r="P45" s="154"/>
      <c r="Q45" s="155"/>
      <c r="R45" s="156"/>
      <c r="S45" s="153"/>
    </row>
    <row r="46" ht="14.25" customHeight="1">
      <c r="K46" s="157"/>
      <c r="L46" s="158"/>
      <c r="M46" s="158"/>
      <c r="N46" s="159"/>
      <c r="O46" s="160"/>
      <c r="P46" s="161"/>
      <c r="Q46" s="109"/>
      <c r="R46" s="91"/>
      <c r="S46" s="162"/>
    </row>
    <row r="47" ht="14.25" customHeight="1">
      <c r="K47" s="163"/>
      <c r="L47" s="164"/>
      <c r="M47" s="164"/>
      <c r="N47" s="165"/>
      <c r="O47" s="166"/>
      <c r="P47" s="161"/>
      <c r="Q47" s="109"/>
      <c r="R47" s="91"/>
      <c r="S47" s="167"/>
    </row>
    <row r="48" ht="14.25" customHeight="1">
      <c r="K48" s="115"/>
      <c r="L48" s="115"/>
      <c r="M48" s="115"/>
      <c r="N48" s="115"/>
      <c r="O48" s="115"/>
      <c r="P48" s="115"/>
      <c r="Q48" s="115"/>
      <c r="R48" s="115"/>
      <c r="S48" s="115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</sheetData>
  <mergeCells count="45">
    <mergeCell ref="J8:K8"/>
    <mergeCell ref="L8:M8"/>
    <mergeCell ref="K21:L22"/>
    <mergeCell ref="N8:O8"/>
    <mergeCell ref="P8:Q8"/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A20:H20"/>
    <mergeCell ref="C22:I22"/>
    <mergeCell ref="C23:H23"/>
    <mergeCell ref="C24:H24"/>
    <mergeCell ref="B25:H25"/>
    <mergeCell ref="C27:I27"/>
    <mergeCell ref="C28:H28"/>
    <mergeCell ref="C29:H29"/>
    <mergeCell ref="C30:H30"/>
    <mergeCell ref="C31:H31"/>
    <mergeCell ref="C32:H32"/>
    <mergeCell ref="C33:H33"/>
    <mergeCell ref="C34:H34"/>
    <mergeCell ref="C35:H35"/>
    <mergeCell ref="C36:H36"/>
    <mergeCell ref="C37:H37"/>
    <mergeCell ref="B38:H38"/>
    <mergeCell ref="C40:I40"/>
    <mergeCell ref="C41:H41"/>
    <mergeCell ref="O44:O45"/>
    <mergeCell ref="P44:R45"/>
    <mergeCell ref="P46:R46"/>
    <mergeCell ref="P47:R47"/>
    <mergeCell ref="C42:H42"/>
    <mergeCell ref="B43:H43"/>
    <mergeCell ref="K43:S43"/>
    <mergeCell ref="K44:K45"/>
    <mergeCell ref="L44:L45"/>
    <mergeCell ref="M44:M45"/>
    <mergeCell ref="N44:N45"/>
    <mergeCell ref="S44:S45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3.25"/>
    <col customWidth="1" min="3" max="3" width="11.38"/>
    <col customWidth="1" min="4" max="4" width="10.13"/>
    <col customWidth="1" min="5" max="5" width="9.0"/>
    <col customWidth="1" min="6" max="6" width="10.88"/>
    <col customWidth="1" min="7" max="7" width="9.0"/>
    <col customWidth="1" min="8" max="17" width="10.88"/>
    <col customWidth="1" min="18" max="18" width="9.0"/>
    <col customWidth="1" min="19" max="26" width="8.0"/>
  </cols>
  <sheetData>
    <row r="1" ht="14.25" customHeight="1"/>
    <row r="2" ht="24.0" customHeight="1">
      <c r="A2" s="11" t="s">
        <v>65</v>
      </c>
      <c r="B2" s="81" t="s">
        <v>144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ht="25.5" customHeight="1">
      <c r="A3" s="11" t="s">
        <v>67</v>
      </c>
      <c r="B3" s="84" t="s">
        <v>145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</row>
    <row r="4" ht="14.25" customHeight="1">
      <c r="A4" s="11" t="s">
        <v>68</v>
      </c>
      <c r="B4" s="84" t="s">
        <v>69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ht="14.25" customHeight="1"/>
    <row r="6" ht="14.25" customHeight="1"/>
    <row r="7" ht="14.25" customHeight="1">
      <c r="A7" s="85" t="s">
        <v>70</v>
      </c>
      <c r="B7" s="86" t="s">
        <v>71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</row>
    <row r="8" ht="25.5" customHeight="1">
      <c r="A8" s="89"/>
      <c r="B8" s="90" t="s">
        <v>72</v>
      </c>
      <c r="C8" s="91"/>
      <c r="D8" s="90" t="s">
        <v>73</v>
      </c>
      <c r="E8" s="91"/>
      <c r="F8" s="90" t="s">
        <v>74</v>
      </c>
      <c r="G8" s="91"/>
      <c r="H8" s="90" t="s">
        <v>75</v>
      </c>
      <c r="I8" s="91"/>
      <c r="J8" s="90" t="s">
        <v>76</v>
      </c>
      <c r="K8" s="91"/>
      <c r="L8" s="90" t="s">
        <v>77</v>
      </c>
      <c r="M8" s="91"/>
      <c r="N8" s="90" t="s">
        <v>78</v>
      </c>
      <c r="O8" s="91"/>
      <c r="P8" s="90" t="s">
        <v>79</v>
      </c>
      <c r="Q8" s="91"/>
    </row>
    <row r="9" ht="14.25" customHeight="1">
      <c r="A9" s="92"/>
      <c r="B9" s="93" t="s">
        <v>80</v>
      </c>
      <c r="C9" s="93" t="s">
        <v>81</v>
      </c>
      <c r="D9" s="93" t="s">
        <v>80</v>
      </c>
      <c r="E9" s="93" t="s">
        <v>81</v>
      </c>
      <c r="F9" s="93" t="s">
        <v>80</v>
      </c>
      <c r="G9" s="93" t="s">
        <v>81</v>
      </c>
      <c r="H9" s="93" t="s">
        <v>80</v>
      </c>
      <c r="I9" s="93" t="s">
        <v>81</v>
      </c>
      <c r="J9" s="93" t="s">
        <v>80</v>
      </c>
      <c r="K9" s="93" t="s">
        <v>81</v>
      </c>
      <c r="L9" s="93" t="s">
        <v>80</v>
      </c>
      <c r="M9" s="93" t="s">
        <v>81</v>
      </c>
      <c r="N9" s="93" t="s">
        <v>80</v>
      </c>
      <c r="O9" s="93" t="s">
        <v>81</v>
      </c>
      <c r="P9" s="93" t="s">
        <v>80</v>
      </c>
      <c r="Q9" s="93" t="s">
        <v>81</v>
      </c>
    </row>
    <row r="10" ht="15.0" customHeight="1">
      <c r="A10" s="94"/>
      <c r="B10" s="26">
        <v>3200.0</v>
      </c>
      <c r="C10" s="27">
        <f>L32</f>
        <v>3200</v>
      </c>
      <c r="D10" s="26">
        <v>3800.0</v>
      </c>
      <c r="E10" s="170">
        <f>I32</f>
        <v>2266.71</v>
      </c>
      <c r="F10" s="26"/>
      <c r="G10" s="31"/>
      <c r="H10" s="26"/>
      <c r="I10" s="31"/>
      <c r="J10" s="26"/>
      <c r="K10" s="31"/>
      <c r="L10" s="26"/>
      <c r="M10" s="31"/>
      <c r="N10" s="26"/>
      <c r="O10" s="31"/>
      <c r="P10" s="26"/>
      <c r="Q10" s="95"/>
    </row>
    <row r="11" ht="15.0" customHeight="1">
      <c r="A11" s="94"/>
      <c r="B11" s="26"/>
      <c r="C11" s="95"/>
      <c r="D11" s="26"/>
      <c r="E11" s="95"/>
      <c r="F11" s="26"/>
      <c r="G11" s="95"/>
      <c r="H11" s="26"/>
      <c r="I11" s="95"/>
      <c r="J11" s="26"/>
      <c r="K11" s="95"/>
      <c r="L11" s="26"/>
      <c r="M11" s="95"/>
      <c r="N11" s="26"/>
      <c r="O11" s="95"/>
      <c r="P11" s="26"/>
      <c r="Q11" s="95"/>
    </row>
    <row r="12" ht="14.25" customHeight="1">
      <c r="A12" s="97"/>
      <c r="B12" s="26"/>
      <c r="C12" s="95"/>
      <c r="D12" s="26"/>
      <c r="E12" s="95"/>
      <c r="F12" s="26"/>
      <c r="G12" s="95"/>
      <c r="H12" s="26"/>
      <c r="I12" s="95"/>
      <c r="J12" s="26"/>
      <c r="K12" s="95"/>
      <c r="L12" s="26"/>
      <c r="M12" s="95"/>
      <c r="N12" s="26"/>
      <c r="O12" s="95"/>
      <c r="P12" s="26"/>
      <c r="Q12" s="95"/>
    </row>
    <row r="13" ht="14.25" customHeight="1">
      <c r="A13" s="97"/>
      <c r="B13" s="26"/>
      <c r="C13" s="95"/>
      <c r="D13" s="26"/>
      <c r="E13" s="95"/>
      <c r="F13" s="26"/>
      <c r="G13" s="95"/>
      <c r="H13" s="26"/>
      <c r="I13" s="95"/>
      <c r="J13" s="26"/>
      <c r="K13" s="95"/>
      <c r="L13" s="26"/>
      <c r="M13" s="95"/>
      <c r="N13" s="26"/>
      <c r="O13" s="95"/>
      <c r="P13" s="26"/>
      <c r="Q13" s="95"/>
    </row>
    <row r="14" ht="14.25" customHeight="1">
      <c r="A14" s="97"/>
      <c r="B14" s="26"/>
      <c r="C14" s="95"/>
      <c r="D14" s="26"/>
      <c r="E14" s="95"/>
      <c r="F14" s="26"/>
      <c r="G14" s="95"/>
      <c r="H14" s="26"/>
      <c r="I14" s="95"/>
      <c r="J14" s="26"/>
      <c r="K14" s="95"/>
      <c r="L14" s="26"/>
      <c r="M14" s="95"/>
      <c r="N14" s="26"/>
      <c r="O14" s="95"/>
      <c r="P14" s="26"/>
      <c r="Q14" s="95"/>
    </row>
    <row r="15" ht="14.25" customHeight="1">
      <c r="A15" s="97"/>
      <c r="B15" s="26"/>
      <c r="C15" s="97"/>
      <c r="D15" s="26"/>
      <c r="E15" s="97"/>
      <c r="F15" s="26"/>
      <c r="G15" s="97"/>
      <c r="H15" s="26"/>
      <c r="I15" s="97"/>
      <c r="J15" s="26"/>
      <c r="K15" s="97"/>
      <c r="L15" s="26"/>
      <c r="M15" s="97"/>
      <c r="N15" s="26"/>
      <c r="O15" s="97"/>
      <c r="P15" s="26"/>
      <c r="Q15" s="97"/>
    </row>
    <row r="16" ht="14.25" customHeight="1">
      <c r="A16" s="97"/>
      <c r="B16" s="26"/>
      <c r="C16" s="97"/>
      <c r="D16" s="26"/>
      <c r="E16" s="97"/>
      <c r="F16" s="26"/>
      <c r="G16" s="97"/>
      <c r="H16" s="26"/>
      <c r="I16" s="97"/>
      <c r="J16" s="26"/>
      <c r="K16" s="97"/>
      <c r="L16" s="26"/>
      <c r="M16" s="97"/>
      <c r="N16" s="26"/>
      <c r="O16" s="97"/>
      <c r="P16" s="26"/>
      <c r="Q16" s="97"/>
    </row>
    <row r="17" ht="14.25" customHeight="1">
      <c r="A17" s="11" t="s">
        <v>82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ht="14.25" customHeight="1"/>
    <row r="19" ht="14.25" customHeight="1"/>
    <row r="20" ht="15.0" customHeight="1">
      <c r="A20" s="99" t="s">
        <v>83</v>
      </c>
      <c r="B20" s="82"/>
      <c r="C20" s="82"/>
      <c r="D20" s="82"/>
      <c r="E20" s="82"/>
      <c r="F20" s="82"/>
      <c r="G20" s="82"/>
      <c r="H20" s="100"/>
    </row>
    <row r="21" ht="15.0" customHeight="1">
      <c r="A21" s="101"/>
      <c r="B21" s="102"/>
      <c r="C21" s="103"/>
      <c r="K21" s="104" t="s">
        <v>146</v>
      </c>
      <c r="L21" s="105"/>
    </row>
    <row r="22" ht="15.0" customHeight="1">
      <c r="A22" s="106" t="s">
        <v>70</v>
      </c>
      <c r="B22" s="107" t="s">
        <v>87</v>
      </c>
      <c r="C22" s="108" t="s">
        <v>5</v>
      </c>
      <c r="D22" s="109"/>
      <c r="E22" s="109"/>
      <c r="F22" s="109"/>
      <c r="G22" s="109"/>
      <c r="H22" s="109"/>
      <c r="I22" s="91"/>
      <c r="K22" s="110"/>
      <c r="L22" s="111"/>
    </row>
    <row r="23" ht="25.5" customHeight="1">
      <c r="A23" s="112"/>
      <c r="B23" s="112" t="s">
        <v>88</v>
      </c>
      <c r="C23" s="113" t="s">
        <v>133</v>
      </c>
      <c r="D23" s="109"/>
      <c r="E23" s="109"/>
      <c r="F23" s="109"/>
      <c r="G23" s="109"/>
      <c r="H23" s="91"/>
      <c r="I23" s="114">
        <v>3200.0</v>
      </c>
      <c r="K23" s="115" t="s">
        <v>90</v>
      </c>
      <c r="L23" s="115" t="s">
        <v>4</v>
      </c>
    </row>
    <row r="24" ht="14.25" customHeight="1">
      <c r="A24" s="112"/>
      <c r="B24" s="112" t="s">
        <v>88</v>
      </c>
      <c r="C24" s="132"/>
      <c r="D24" s="109"/>
      <c r="E24" s="109"/>
      <c r="F24" s="109"/>
      <c r="G24" s="109"/>
      <c r="H24" s="91"/>
      <c r="I24" s="114"/>
      <c r="K24" s="117">
        <v>44348.0</v>
      </c>
      <c r="L24" s="118">
        <v>400.0</v>
      </c>
    </row>
    <row r="25" ht="14.25" customHeight="1">
      <c r="A25" s="112"/>
      <c r="B25" s="121" t="s">
        <v>4</v>
      </c>
      <c r="C25" s="122"/>
      <c r="D25" s="122"/>
      <c r="E25" s="122"/>
      <c r="F25" s="122"/>
      <c r="G25" s="122"/>
      <c r="H25" s="123"/>
      <c r="I25" s="142"/>
      <c r="K25" s="117">
        <v>44378.0</v>
      </c>
      <c r="L25" s="118">
        <v>400.0</v>
      </c>
    </row>
    <row r="26" ht="14.25" customHeight="1">
      <c r="A26" s="125"/>
      <c r="B26" s="125"/>
      <c r="C26" s="126"/>
      <c r="D26" s="126"/>
      <c r="E26" s="126"/>
      <c r="F26" s="126"/>
      <c r="G26" s="126"/>
      <c r="H26" s="126"/>
      <c r="I26" s="127"/>
      <c r="K26" s="117">
        <v>44409.0</v>
      </c>
      <c r="L26" s="118">
        <v>400.0</v>
      </c>
    </row>
    <row r="27" ht="14.25" customHeight="1">
      <c r="A27" s="106" t="s">
        <v>70</v>
      </c>
      <c r="B27" s="128" t="s">
        <v>87</v>
      </c>
      <c r="C27" s="129" t="s">
        <v>94</v>
      </c>
      <c r="D27" s="87"/>
      <c r="E27" s="87"/>
      <c r="F27" s="87"/>
      <c r="G27" s="87"/>
      <c r="H27" s="87"/>
      <c r="I27" s="88"/>
      <c r="K27" s="117">
        <v>44440.0</v>
      </c>
      <c r="L27" s="118">
        <v>400.0</v>
      </c>
    </row>
    <row r="28" ht="14.25" customHeight="1">
      <c r="A28" s="130"/>
      <c r="B28" s="131" t="s">
        <v>95</v>
      </c>
      <c r="C28" s="116" t="s">
        <v>147</v>
      </c>
      <c r="D28" s="109"/>
      <c r="E28" s="109"/>
      <c r="F28" s="109"/>
      <c r="G28" s="109"/>
      <c r="H28" s="91"/>
      <c r="I28" s="120">
        <v>2266.71</v>
      </c>
      <c r="K28" s="117">
        <v>44470.0</v>
      </c>
      <c r="L28" s="118">
        <v>400.0</v>
      </c>
    </row>
    <row r="29" ht="14.25" customHeight="1">
      <c r="A29" s="130"/>
      <c r="B29" s="131" t="s">
        <v>95</v>
      </c>
      <c r="C29" s="132"/>
      <c r="D29" s="109"/>
      <c r="E29" s="109"/>
      <c r="F29" s="109"/>
      <c r="G29" s="109"/>
      <c r="H29" s="91"/>
      <c r="I29" s="114"/>
      <c r="K29" s="117">
        <v>44501.0</v>
      </c>
      <c r="L29" s="118">
        <v>400.0</v>
      </c>
    </row>
    <row r="30" ht="14.25" customHeight="1">
      <c r="A30" s="130"/>
      <c r="B30" s="131" t="s">
        <v>95</v>
      </c>
      <c r="C30" s="132"/>
      <c r="D30" s="109"/>
      <c r="E30" s="109"/>
      <c r="F30" s="109"/>
      <c r="G30" s="109"/>
      <c r="H30" s="91"/>
      <c r="I30" s="134"/>
      <c r="K30" s="117">
        <v>44531.0</v>
      </c>
      <c r="L30" s="118">
        <v>400.0</v>
      </c>
    </row>
    <row r="31" ht="14.25" customHeight="1">
      <c r="A31" s="136"/>
      <c r="B31" s="131" t="s">
        <v>95</v>
      </c>
      <c r="C31" s="137"/>
      <c r="D31" s="137"/>
      <c r="E31" s="137"/>
      <c r="F31" s="137"/>
      <c r="G31" s="137"/>
      <c r="H31" s="138"/>
      <c r="I31" s="139"/>
      <c r="K31" s="117">
        <v>44562.0</v>
      </c>
      <c r="L31" s="118">
        <v>400.0</v>
      </c>
    </row>
    <row r="32" ht="14.25" customHeight="1">
      <c r="A32" s="140"/>
      <c r="B32" s="141" t="s">
        <v>4</v>
      </c>
      <c r="C32" s="82"/>
      <c r="D32" s="82"/>
      <c r="E32" s="82"/>
      <c r="F32" s="82"/>
      <c r="G32" s="82"/>
      <c r="H32" s="100"/>
      <c r="I32" s="135">
        <f>SUM(I28:I30)</f>
        <v>2266.71</v>
      </c>
      <c r="K32" s="135" t="s">
        <v>4</v>
      </c>
      <c r="L32" s="135">
        <f>SUM(L24:L31)</f>
        <v>3200</v>
      </c>
    </row>
    <row r="33" ht="14.25" customHeight="1"/>
    <row r="34" ht="14.25" customHeight="1">
      <c r="A34" s="106" t="s">
        <v>70</v>
      </c>
      <c r="B34" s="107" t="s">
        <v>87</v>
      </c>
      <c r="C34" s="132"/>
      <c r="D34" s="109"/>
      <c r="E34" s="109"/>
      <c r="F34" s="109"/>
      <c r="G34" s="109"/>
      <c r="H34" s="109"/>
      <c r="I34" s="91"/>
    </row>
    <row r="35" ht="14.25" customHeight="1">
      <c r="A35" s="112"/>
      <c r="B35" s="112"/>
      <c r="C35" s="132"/>
      <c r="D35" s="109"/>
      <c r="E35" s="109"/>
      <c r="F35" s="109"/>
      <c r="G35" s="109"/>
      <c r="H35" s="91"/>
      <c r="I35" s="114"/>
    </row>
    <row r="36" ht="14.25" customHeight="1">
      <c r="A36" s="112"/>
      <c r="B36" s="112"/>
      <c r="C36" s="132"/>
      <c r="D36" s="109"/>
      <c r="E36" s="109"/>
      <c r="F36" s="109"/>
      <c r="G36" s="109"/>
      <c r="H36" s="91"/>
      <c r="I36" s="114"/>
    </row>
    <row r="37" ht="14.25" customHeight="1">
      <c r="A37" s="112"/>
      <c r="B37" s="121" t="s">
        <v>4</v>
      </c>
      <c r="C37" s="122"/>
      <c r="D37" s="122"/>
      <c r="E37" s="122"/>
      <c r="F37" s="122"/>
      <c r="G37" s="122"/>
      <c r="H37" s="123"/>
      <c r="I37" s="142"/>
      <c r="K37" s="143" t="s">
        <v>96</v>
      </c>
      <c r="L37" s="87"/>
      <c r="M37" s="87"/>
      <c r="N37" s="87"/>
      <c r="O37" s="87"/>
      <c r="P37" s="87"/>
      <c r="Q37" s="87"/>
      <c r="R37" s="87"/>
      <c r="S37" s="88"/>
    </row>
    <row r="38" ht="14.25" customHeight="1">
      <c r="A38" s="125"/>
      <c r="B38" s="144"/>
      <c r="C38" s="144"/>
      <c r="D38" s="144"/>
      <c r="E38" s="144"/>
      <c r="F38" s="144"/>
      <c r="G38" s="144"/>
      <c r="H38" s="144"/>
      <c r="I38" s="144"/>
      <c r="K38" s="145" t="s">
        <v>97</v>
      </c>
      <c r="L38" s="146" t="s">
        <v>98</v>
      </c>
      <c r="M38" s="147" t="s">
        <v>99</v>
      </c>
      <c r="N38" s="146" t="s">
        <v>70</v>
      </c>
      <c r="O38" s="148" t="s">
        <v>100</v>
      </c>
      <c r="P38" s="149" t="s">
        <v>101</v>
      </c>
      <c r="Q38" s="150"/>
      <c r="R38" s="151"/>
      <c r="S38" s="152" t="s">
        <v>102</v>
      </c>
    </row>
    <row r="39" ht="14.25" customHeight="1">
      <c r="K39" s="153"/>
      <c r="L39" s="153"/>
      <c r="M39" s="153"/>
      <c r="N39" s="153"/>
      <c r="O39" s="153"/>
      <c r="P39" s="154"/>
      <c r="Q39" s="155"/>
      <c r="R39" s="156"/>
      <c r="S39" s="153"/>
    </row>
    <row r="40" ht="14.25" customHeight="1">
      <c r="A40" s="106" t="s">
        <v>70</v>
      </c>
      <c r="B40" s="107" t="s">
        <v>87</v>
      </c>
      <c r="C40" s="132"/>
      <c r="D40" s="109"/>
      <c r="E40" s="109"/>
      <c r="F40" s="109"/>
      <c r="G40" s="109"/>
      <c r="H40" s="109"/>
      <c r="I40" s="91"/>
      <c r="K40" s="157"/>
      <c r="L40" s="158"/>
      <c r="M40" s="158"/>
      <c r="N40" s="159"/>
      <c r="O40" s="160"/>
      <c r="P40" s="161"/>
      <c r="Q40" s="109"/>
      <c r="R40" s="91"/>
      <c r="S40" s="162"/>
    </row>
    <row r="41" ht="14.25" customHeight="1">
      <c r="A41" s="112"/>
      <c r="B41" s="112"/>
      <c r="C41" s="132"/>
      <c r="D41" s="109"/>
      <c r="E41" s="109"/>
      <c r="F41" s="109"/>
      <c r="G41" s="109"/>
      <c r="H41" s="91"/>
      <c r="I41" s="114"/>
      <c r="K41" s="163"/>
      <c r="L41" s="164"/>
      <c r="M41" s="164"/>
      <c r="N41" s="165"/>
      <c r="O41" s="166"/>
      <c r="P41" s="161"/>
      <c r="Q41" s="109"/>
      <c r="R41" s="91"/>
      <c r="S41" s="167"/>
    </row>
    <row r="42" ht="14.25" customHeight="1">
      <c r="A42" s="112"/>
      <c r="B42" s="112"/>
      <c r="C42" s="132"/>
      <c r="D42" s="109"/>
      <c r="E42" s="109"/>
      <c r="F42" s="109"/>
      <c r="G42" s="109"/>
      <c r="H42" s="91"/>
      <c r="I42" s="114"/>
      <c r="K42" s="115"/>
      <c r="L42" s="115"/>
      <c r="M42" s="115"/>
      <c r="N42" s="115"/>
      <c r="O42" s="115"/>
      <c r="P42" s="115"/>
      <c r="Q42" s="115"/>
      <c r="R42" s="115"/>
      <c r="S42" s="115"/>
    </row>
    <row r="43" ht="14.25" customHeight="1">
      <c r="A43" s="112"/>
      <c r="B43" s="121" t="s">
        <v>4</v>
      </c>
      <c r="C43" s="122"/>
      <c r="D43" s="122"/>
      <c r="E43" s="122"/>
      <c r="F43" s="122"/>
      <c r="G43" s="122"/>
      <c r="H43" s="123"/>
      <c r="I43" s="142"/>
    </row>
    <row r="44" ht="14.25" customHeight="1"/>
    <row r="45" ht="14.25" customHeight="1">
      <c r="A45" s="106" t="s">
        <v>70</v>
      </c>
      <c r="B45" s="107" t="s">
        <v>87</v>
      </c>
      <c r="C45" s="132"/>
      <c r="D45" s="109"/>
      <c r="E45" s="109"/>
      <c r="F45" s="109"/>
      <c r="G45" s="109"/>
      <c r="H45" s="109"/>
      <c r="I45" s="91"/>
    </row>
    <row r="46" ht="14.25" customHeight="1">
      <c r="A46" s="112"/>
      <c r="B46" s="112"/>
      <c r="C46" s="132"/>
      <c r="D46" s="109"/>
      <c r="E46" s="109"/>
      <c r="F46" s="109"/>
      <c r="G46" s="109"/>
      <c r="H46" s="91"/>
      <c r="I46" s="114"/>
    </row>
    <row r="47" ht="14.25" customHeight="1">
      <c r="A47" s="112"/>
      <c r="B47" s="112"/>
      <c r="C47" s="132"/>
      <c r="D47" s="109"/>
      <c r="E47" s="109"/>
      <c r="F47" s="109"/>
      <c r="G47" s="109"/>
      <c r="H47" s="91"/>
      <c r="I47" s="114"/>
    </row>
    <row r="48" ht="14.25" customHeight="1">
      <c r="A48" s="112"/>
      <c r="B48" s="121" t="s">
        <v>4</v>
      </c>
      <c r="C48" s="122"/>
      <c r="D48" s="122"/>
      <c r="E48" s="122"/>
      <c r="F48" s="122"/>
      <c r="G48" s="122"/>
      <c r="H48" s="123"/>
      <c r="I48" s="142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6">
    <mergeCell ref="C47:H47"/>
    <mergeCell ref="B48:H48"/>
    <mergeCell ref="K38:K39"/>
    <mergeCell ref="C40:I40"/>
    <mergeCell ref="C41:H41"/>
    <mergeCell ref="C42:H42"/>
    <mergeCell ref="B43:H43"/>
    <mergeCell ref="C45:I45"/>
    <mergeCell ref="C46:H46"/>
    <mergeCell ref="J8:K8"/>
    <mergeCell ref="L8:M8"/>
    <mergeCell ref="K21:L22"/>
    <mergeCell ref="N8:O8"/>
    <mergeCell ref="P8:Q8"/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A20:H20"/>
    <mergeCell ref="C22:I22"/>
    <mergeCell ref="C23:H23"/>
    <mergeCell ref="C24:H24"/>
    <mergeCell ref="B25:H25"/>
    <mergeCell ref="C27:I27"/>
    <mergeCell ref="C28:H28"/>
    <mergeCell ref="C29:H29"/>
    <mergeCell ref="C30:H30"/>
    <mergeCell ref="B32:H32"/>
    <mergeCell ref="C34:I34"/>
    <mergeCell ref="C35:H35"/>
    <mergeCell ref="O38:O39"/>
    <mergeCell ref="P38:R39"/>
    <mergeCell ref="P40:R40"/>
    <mergeCell ref="P41:R41"/>
    <mergeCell ref="C36:H36"/>
    <mergeCell ref="B37:H37"/>
    <mergeCell ref="K37:S37"/>
    <mergeCell ref="L38:L39"/>
    <mergeCell ref="M38:M39"/>
    <mergeCell ref="N38:N39"/>
    <mergeCell ref="S38:S39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3.25"/>
    <col customWidth="1" min="3" max="3" width="11.38"/>
    <col customWidth="1" min="4" max="4" width="10.13"/>
    <col customWidth="1" min="5" max="5" width="9.0"/>
    <col customWidth="1" min="6" max="6" width="10.88"/>
    <col customWidth="1" min="7" max="7" width="9.0"/>
    <col customWidth="1" min="8" max="17" width="10.88"/>
    <col customWidth="1" min="18" max="18" width="9.0"/>
    <col customWidth="1" min="19" max="26" width="8.0"/>
  </cols>
  <sheetData>
    <row r="1" ht="14.25" customHeight="1"/>
    <row r="2" ht="24.0" customHeight="1">
      <c r="A2" s="11" t="s">
        <v>65</v>
      </c>
      <c r="B2" s="81" t="s">
        <v>148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ht="25.5" customHeight="1">
      <c r="A3" s="11" t="s">
        <v>67</v>
      </c>
      <c r="B3" s="84" t="s">
        <v>149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</row>
    <row r="4" ht="14.25" customHeight="1">
      <c r="A4" s="11" t="s">
        <v>68</v>
      </c>
      <c r="B4" s="84" t="s">
        <v>69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ht="14.25" customHeight="1"/>
    <row r="6" ht="14.25" customHeight="1"/>
    <row r="7" ht="14.25" customHeight="1">
      <c r="A7" s="85" t="s">
        <v>70</v>
      </c>
      <c r="B7" s="86" t="s">
        <v>71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</row>
    <row r="8" ht="25.5" customHeight="1">
      <c r="A8" s="89"/>
      <c r="B8" s="90" t="s">
        <v>72</v>
      </c>
      <c r="C8" s="91"/>
      <c r="D8" s="90" t="s">
        <v>73</v>
      </c>
      <c r="E8" s="91"/>
      <c r="F8" s="90" t="s">
        <v>74</v>
      </c>
      <c r="G8" s="91"/>
      <c r="H8" s="90" t="s">
        <v>75</v>
      </c>
      <c r="I8" s="91"/>
      <c r="J8" s="90" t="s">
        <v>76</v>
      </c>
      <c r="K8" s="91"/>
      <c r="L8" s="90" t="s">
        <v>77</v>
      </c>
      <c r="M8" s="91"/>
      <c r="N8" s="90" t="s">
        <v>78</v>
      </c>
      <c r="O8" s="91"/>
      <c r="P8" s="90" t="s">
        <v>79</v>
      </c>
      <c r="Q8" s="91"/>
    </row>
    <row r="9" ht="14.25" customHeight="1">
      <c r="A9" s="92"/>
      <c r="B9" s="93" t="s">
        <v>80</v>
      </c>
      <c r="C9" s="93" t="s">
        <v>81</v>
      </c>
      <c r="D9" s="93" t="s">
        <v>80</v>
      </c>
      <c r="E9" s="93" t="s">
        <v>81</v>
      </c>
      <c r="F9" s="93" t="s">
        <v>80</v>
      </c>
      <c r="G9" s="93" t="s">
        <v>81</v>
      </c>
      <c r="H9" s="93" t="s">
        <v>80</v>
      </c>
      <c r="I9" s="93" t="s">
        <v>81</v>
      </c>
      <c r="J9" s="93" t="s">
        <v>80</v>
      </c>
      <c r="K9" s="93" t="s">
        <v>81</v>
      </c>
      <c r="L9" s="93" t="s">
        <v>80</v>
      </c>
      <c r="M9" s="93" t="s">
        <v>81</v>
      </c>
      <c r="N9" s="93" t="s">
        <v>80</v>
      </c>
      <c r="O9" s="93" t="s">
        <v>81</v>
      </c>
      <c r="P9" s="93" t="s">
        <v>80</v>
      </c>
      <c r="Q9" s="93" t="s">
        <v>81</v>
      </c>
    </row>
    <row r="10" ht="15.0" customHeight="1">
      <c r="A10" s="94"/>
      <c r="B10" s="26">
        <v>6400.0</v>
      </c>
      <c r="C10" s="27">
        <f>L32+O32</f>
        <v>6400</v>
      </c>
      <c r="D10" s="26"/>
      <c r="E10" s="29"/>
      <c r="F10" s="26"/>
      <c r="G10" s="31"/>
      <c r="H10" s="26"/>
      <c r="I10" s="31"/>
      <c r="J10" s="26"/>
      <c r="K10" s="31"/>
      <c r="L10" s="26"/>
      <c r="M10" s="31"/>
      <c r="N10" s="26"/>
      <c r="O10" s="31"/>
      <c r="P10" s="26"/>
      <c r="Q10" s="95"/>
    </row>
    <row r="11" ht="15.0" customHeight="1">
      <c r="A11" s="94"/>
      <c r="B11" s="26"/>
      <c r="C11" s="95"/>
      <c r="D11" s="26"/>
      <c r="E11" s="95"/>
      <c r="F11" s="26"/>
      <c r="G11" s="95"/>
      <c r="H11" s="26"/>
      <c r="I11" s="95"/>
      <c r="J11" s="26"/>
      <c r="K11" s="95"/>
      <c r="L11" s="26"/>
      <c r="M11" s="95"/>
      <c r="N11" s="26"/>
      <c r="O11" s="95"/>
      <c r="P11" s="26"/>
      <c r="Q11" s="95"/>
    </row>
    <row r="12" ht="14.25" customHeight="1">
      <c r="A12" s="97"/>
      <c r="B12" s="26"/>
      <c r="C12" s="95"/>
      <c r="D12" s="26"/>
      <c r="E12" s="95"/>
      <c r="F12" s="26"/>
      <c r="G12" s="95"/>
      <c r="H12" s="26"/>
      <c r="I12" s="95"/>
      <c r="J12" s="26"/>
      <c r="K12" s="95"/>
      <c r="L12" s="26"/>
      <c r="M12" s="95"/>
      <c r="N12" s="26"/>
      <c r="O12" s="95"/>
      <c r="P12" s="26"/>
      <c r="Q12" s="95"/>
    </row>
    <row r="13" ht="14.25" customHeight="1">
      <c r="A13" s="97"/>
      <c r="B13" s="26"/>
      <c r="C13" s="95"/>
      <c r="D13" s="26"/>
      <c r="E13" s="95"/>
      <c r="F13" s="26"/>
      <c r="G13" s="95"/>
      <c r="H13" s="26"/>
      <c r="I13" s="95"/>
      <c r="J13" s="26"/>
      <c r="K13" s="95"/>
      <c r="L13" s="26"/>
      <c r="M13" s="95"/>
      <c r="N13" s="26"/>
      <c r="O13" s="95"/>
      <c r="P13" s="26"/>
      <c r="Q13" s="95"/>
    </row>
    <row r="14" ht="14.25" customHeight="1">
      <c r="A14" s="97"/>
      <c r="B14" s="26"/>
      <c r="C14" s="95"/>
      <c r="D14" s="26"/>
      <c r="E14" s="95"/>
      <c r="F14" s="26"/>
      <c r="G14" s="95"/>
      <c r="H14" s="26"/>
      <c r="I14" s="95"/>
      <c r="J14" s="26"/>
      <c r="K14" s="95"/>
      <c r="L14" s="26"/>
      <c r="M14" s="95"/>
      <c r="N14" s="26"/>
      <c r="O14" s="95"/>
      <c r="P14" s="26"/>
      <c r="Q14" s="95"/>
    </row>
    <row r="15" ht="14.25" customHeight="1">
      <c r="A15" s="97"/>
      <c r="B15" s="26"/>
      <c r="C15" s="97"/>
      <c r="D15" s="26"/>
      <c r="E15" s="97"/>
      <c r="F15" s="26"/>
      <c r="G15" s="97"/>
      <c r="H15" s="26"/>
      <c r="I15" s="97"/>
      <c r="J15" s="26"/>
      <c r="K15" s="97"/>
      <c r="L15" s="26"/>
      <c r="M15" s="97"/>
      <c r="N15" s="26"/>
      <c r="O15" s="97"/>
      <c r="P15" s="26"/>
      <c r="Q15" s="97"/>
    </row>
    <row r="16" ht="14.25" customHeight="1">
      <c r="A16" s="97"/>
      <c r="B16" s="26"/>
      <c r="C16" s="97"/>
      <c r="D16" s="26"/>
      <c r="E16" s="97"/>
      <c r="F16" s="26"/>
      <c r="G16" s="97"/>
      <c r="H16" s="26"/>
      <c r="I16" s="97"/>
      <c r="J16" s="26"/>
      <c r="K16" s="97"/>
      <c r="L16" s="26"/>
      <c r="M16" s="97"/>
      <c r="N16" s="26"/>
      <c r="O16" s="97"/>
      <c r="P16" s="26"/>
      <c r="Q16" s="97"/>
    </row>
    <row r="17" ht="14.25" customHeight="1">
      <c r="A17" s="11" t="s">
        <v>82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ht="14.25" customHeight="1"/>
    <row r="19" ht="14.25" customHeight="1"/>
    <row r="20" ht="15.0" customHeight="1">
      <c r="A20" s="99" t="s">
        <v>83</v>
      </c>
      <c r="B20" s="82"/>
      <c r="C20" s="82"/>
      <c r="D20" s="82"/>
      <c r="E20" s="82"/>
      <c r="F20" s="82"/>
      <c r="G20" s="82"/>
      <c r="H20" s="100"/>
    </row>
    <row r="21" ht="15.0" customHeight="1">
      <c r="A21" s="101"/>
      <c r="B21" s="102"/>
      <c r="C21" s="103"/>
      <c r="K21" s="104" t="s">
        <v>150</v>
      </c>
      <c r="L21" s="105"/>
      <c r="N21" s="104" t="s">
        <v>151</v>
      </c>
      <c r="O21" s="105"/>
    </row>
    <row r="22" ht="15.0" customHeight="1">
      <c r="A22" s="106" t="s">
        <v>70</v>
      </c>
      <c r="B22" s="107" t="s">
        <v>87</v>
      </c>
      <c r="C22" s="108" t="s">
        <v>5</v>
      </c>
      <c r="D22" s="109"/>
      <c r="E22" s="109"/>
      <c r="F22" s="109"/>
      <c r="G22" s="109"/>
      <c r="H22" s="109"/>
      <c r="I22" s="91"/>
      <c r="K22" s="110"/>
      <c r="L22" s="111"/>
      <c r="N22" s="110"/>
      <c r="O22" s="111"/>
    </row>
    <row r="23" ht="25.5" customHeight="1">
      <c r="A23" s="112"/>
      <c r="B23" s="112" t="s">
        <v>88</v>
      </c>
      <c r="C23" s="113" t="s">
        <v>89</v>
      </c>
      <c r="D23" s="109"/>
      <c r="E23" s="109"/>
      <c r="F23" s="109"/>
      <c r="G23" s="109"/>
      <c r="H23" s="91"/>
      <c r="I23" s="114">
        <v>6400.0</v>
      </c>
      <c r="K23" s="115" t="s">
        <v>90</v>
      </c>
      <c r="L23" s="115" t="s">
        <v>4</v>
      </c>
      <c r="N23" s="115" t="s">
        <v>90</v>
      </c>
      <c r="O23" s="115" t="s">
        <v>4</v>
      </c>
    </row>
    <row r="24" ht="14.25" customHeight="1">
      <c r="A24" s="112"/>
      <c r="B24" s="112" t="s">
        <v>88</v>
      </c>
      <c r="C24" s="132"/>
      <c r="D24" s="109"/>
      <c r="E24" s="109"/>
      <c r="F24" s="109"/>
      <c r="G24" s="109"/>
      <c r="H24" s="91"/>
      <c r="I24" s="114"/>
      <c r="K24" s="117">
        <v>44348.0</v>
      </c>
      <c r="L24" s="118">
        <v>400.0</v>
      </c>
      <c r="N24" s="117">
        <v>44348.0</v>
      </c>
      <c r="O24" s="118">
        <v>400.0</v>
      </c>
    </row>
    <row r="25" ht="14.25" customHeight="1">
      <c r="A25" s="112"/>
      <c r="B25" s="121" t="s">
        <v>4</v>
      </c>
      <c r="C25" s="122"/>
      <c r="D25" s="122"/>
      <c r="E25" s="122"/>
      <c r="F25" s="122"/>
      <c r="G25" s="122"/>
      <c r="H25" s="123"/>
      <c r="I25" s="142"/>
      <c r="K25" s="117">
        <v>44378.0</v>
      </c>
      <c r="L25" s="118">
        <v>400.0</v>
      </c>
      <c r="N25" s="117">
        <v>44378.0</v>
      </c>
      <c r="O25" s="118">
        <v>400.0</v>
      </c>
    </row>
    <row r="26" ht="14.25" customHeight="1">
      <c r="A26" s="125"/>
      <c r="B26" s="125"/>
      <c r="C26" s="126"/>
      <c r="D26" s="126"/>
      <c r="E26" s="126"/>
      <c r="F26" s="126"/>
      <c r="G26" s="126"/>
      <c r="H26" s="126"/>
      <c r="I26" s="127"/>
      <c r="K26" s="117">
        <v>44409.0</v>
      </c>
      <c r="L26" s="118">
        <v>400.0</v>
      </c>
      <c r="N26" s="117">
        <v>44409.0</v>
      </c>
      <c r="O26" s="118">
        <v>400.0</v>
      </c>
    </row>
    <row r="27" ht="14.25" customHeight="1">
      <c r="A27" s="106" t="s">
        <v>70</v>
      </c>
      <c r="B27" s="128" t="s">
        <v>87</v>
      </c>
      <c r="C27" s="129" t="s">
        <v>94</v>
      </c>
      <c r="D27" s="87"/>
      <c r="E27" s="87"/>
      <c r="F27" s="87"/>
      <c r="G27" s="87"/>
      <c r="H27" s="87"/>
      <c r="I27" s="88"/>
      <c r="K27" s="117">
        <v>44440.0</v>
      </c>
      <c r="L27" s="118">
        <v>400.0</v>
      </c>
      <c r="N27" s="117">
        <v>44440.0</v>
      </c>
      <c r="O27" s="118">
        <v>400.0</v>
      </c>
    </row>
    <row r="28" ht="14.25" customHeight="1">
      <c r="A28" s="130"/>
      <c r="B28" s="131" t="s">
        <v>95</v>
      </c>
      <c r="C28" s="132"/>
      <c r="D28" s="109"/>
      <c r="E28" s="109"/>
      <c r="F28" s="109"/>
      <c r="G28" s="109"/>
      <c r="H28" s="91"/>
      <c r="I28" s="114"/>
      <c r="K28" s="117">
        <v>44470.0</v>
      </c>
      <c r="L28" s="118">
        <v>400.0</v>
      </c>
      <c r="N28" s="117">
        <v>44470.0</v>
      </c>
      <c r="O28" s="118">
        <v>400.0</v>
      </c>
    </row>
    <row r="29" ht="14.25" customHeight="1">
      <c r="A29" s="130"/>
      <c r="B29" s="131" t="s">
        <v>95</v>
      </c>
      <c r="C29" s="132"/>
      <c r="D29" s="109"/>
      <c r="E29" s="109"/>
      <c r="F29" s="109"/>
      <c r="G29" s="109"/>
      <c r="H29" s="91"/>
      <c r="I29" s="114"/>
      <c r="K29" s="117">
        <v>44501.0</v>
      </c>
      <c r="L29" s="118">
        <v>400.0</v>
      </c>
      <c r="N29" s="117">
        <v>44501.0</v>
      </c>
      <c r="O29" s="118">
        <v>400.0</v>
      </c>
    </row>
    <row r="30" ht="14.25" customHeight="1">
      <c r="A30" s="130"/>
      <c r="B30" s="131" t="s">
        <v>95</v>
      </c>
      <c r="C30" s="132"/>
      <c r="D30" s="109"/>
      <c r="E30" s="109"/>
      <c r="F30" s="109"/>
      <c r="G30" s="109"/>
      <c r="H30" s="91"/>
      <c r="I30" s="134"/>
      <c r="K30" s="117">
        <v>44531.0</v>
      </c>
      <c r="L30" s="118">
        <v>400.0</v>
      </c>
      <c r="N30" s="117">
        <v>44531.0</v>
      </c>
      <c r="O30" s="118">
        <v>400.0</v>
      </c>
    </row>
    <row r="31" ht="14.25" customHeight="1">
      <c r="A31" s="136"/>
      <c r="B31" s="131" t="s">
        <v>95</v>
      </c>
      <c r="C31" s="137"/>
      <c r="D31" s="137"/>
      <c r="E31" s="137"/>
      <c r="F31" s="137"/>
      <c r="G31" s="137"/>
      <c r="H31" s="138"/>
      <c r="I31" s="139"/>
      <c r="K31" s="117">
        <v>44562.0</v>
      </c>
      <c r="L31" s="118">
        <v>400.0</v>
      </c>
      <c r="N31" s="117">
        <v>44562.0</v>
      </c>
      <c r="O31" s="118">
        <v>400.0</v>
      </c>
    </row>
    <row r="32" ht="14.25" customHeight="1">
      <c r="A32" s="140"/>
      <c r="B32" s="141" t="s">
        <v>4</v>
      </c>
      <c r="C32" s="82"/>
      <c r="D32" s="82"/>
      <c r="E32" s="82"/>
      <c r="F32" s="82"/>
      <c r="G32" s="82"/>
      <c r="H32" s="100"/>
      <c r="I32" s="135">
        <f>SUM(I28:I30)</f>
        <v>0</v>
      </c>
      <c r="K32" s="135" t="s">
        <v>4</v>
      </c>
      <c r="L32" s="135">
        <f>SUM(L24:L31)</f>
        <v>3200</v>
      </c>
      <c r="M32" s="135"/>
      <c r="N32" s="135" t="s">
        <v>4</v>
      </c>
      <c r="O32" s="135">
        <f>SUM(O24:O31)</f>
        <v>3200</v>
      </c>
    </row>
    <row r="33" ht="14.25" customHeight="1"/>
    <row r="34" ht="14.25" customHeight="1">
      <c r="A34" s="106" t="s">
        <v>70</v>
      </c>
      <c r="B34" s="107" t="s">
        <v>87</v>
      </c>
      <c r="C34" s="132"/>
      <c r="D34" s="109"/>
      <c r="E34" s="109"/>
      <c r="F34" s="109"/>
      <c r="G34" s="109"/>
      <c r="H34" s="109"/>
      <c r="I34" s="91"/>
    </row>
    <row r="35" ht="14.25" customHeight="1">
      <c r="A35" s="112"/>
      <c r="B35" s="112"/>
      <c r="C35" s="132"/>
      <c r="D35" s="109"/>
      <c r="E35" s="109"/>
      <c r="F35" s="109"/>
      <c r="G35" s="109"/>
      <c r="H35" s="91"/>
      <c r="I35" s="114"/>
    </row>
    <row r="36" ht="14.25" customHeight="1">
      <c r="A36" s="112"/>
      <c r="B36" s="112"/>
      <c r="C36" s="132"/>
      <c r="D36" s="109"/>
      <c r="E36" s="109"/>
      <c r="F36" s="109"/>
      <c r="G36" s="109"/>
      <c r="H36" s="91"/>
      <c r="I36" s="114"/>
    </row>
    <row r="37" ht="14.25" customHeight="1">
      <c r="A37" s="112"/>
      <c r="B37" s="121" t="s">
        <v>4</v>
      </c>
      <c r="C37" s="122"/>
      <c r="D37" s="122"/>
      <c r="E37" s="122"/>
      <c r="F37" s="122"/>
      <c r="G37" s="122"/>
      <c r="H37" s="123"/>
      <c r="I37" s="142"/>
      <c r="K37" s="143" t="s">
        <v>96</v>
      </c>
      <c r="L37" s="87"/>
      <c r="M37" s="87"/>
      <c r="N37" s="87"/>
      <c r="O37" s="87"/>
      <c r="P37" s="87"/>
      <c r="Q37" s="87"/>
      <c r="R37" s="87"/>
      <c r="S37" s="88"/>
    </row>
    <row r="38" ht="14.25" customHeight="1">
      <c r="A38" s="125"/>
      <c r="B38" s="144"/>
      <c r="C38" s="144"/>
      <c r="D38" s="144"/>
      <c r="E38" s="144"/>
      <c r="F38" s="144"/>
      <c r="G38" s="144"/>
      <c r="H38" s="144"/>
      <c r="I38" s="144"/>
      <c r="K38" s="145" t="s">
        <v>97</v>
      </c>
      <c r="L38" s="146" t="s">
        <v>98</v>
      </c>
      <c r="M38" s="147" t="s">
        <v>99</v>
      </c>
      <c r="N38" s="146" t="s">
        <v>70</v>
      </c>
      <c r="O38" s="148" t="s">
        <v>100</v>
      </c>
      <c r="P38" s="149" t="s">
        <v>101</v>
      </c>
      <c r="Q38" s="150"/>
      <c r="R38" s="151"/>
      <c r="S38" s="152" t="s">
        <v>102</v>
      </c>
    </row>
    <row r="39" ht="14.25" customHeight="1">
      <c r="K39" s="153"/>
      <c r="L39" s="153"/>
      <c r="M39" s="153"/>
      <c r="N39" s="153"/>
      <c r="O39" s="153"/>
      <c r="P39" s="154"/>
      <c r="Q39" s="155"/>
      <c r="R39" s="156"/>
      <c r="S39" s="153"/>
    </row>
    <row r="40" ht="14.25" customHeight="1">
      <c r="A40" s="106" t="s">
        <v>70</v>
      </c>
      <c r="B40" s="107" t="s">
        <v>87</v>
      </c>
      <c r="C40" s="132"/>
      <c r="D40" s="109"/>
      <c r="E40" s="109"/>
      <c r="F40" s="109"/>
      <c r="G40" s="109"/>
      <c r="H40" s="109"/>
      <c r="I40" s="91"/>
      <c r="K40" s="157"/>
      <c r="L40" s="158"/>
      <c r="M40" s="158"/>
      <c r="N40" s="159"/>
      <c r="O40" s="160"/>
      <c r="P40" s="161"/>
      <c r="Q40" s="109"/>
      <c r="R40" s="91"/>
      <c r="S40" s="162"/>
    </row>
    <row r="41" ht="14.25" customHeight="1">
      <c r="A41" s="112"/>
      <c r="B41" s="112"/>
      <c r="C41" s="132"/>
      <c r="D41" s="109"/>
      <c r="E41" s="109"/>
      <c r="F41" s="109"/>
      <c r="G41" s="109"/>
      <c r="H41" s="91"/>
      <c r="I41" s="114"/>
      <c r="K41" s="163"/>
      <c r="L41" s="164"/>
      <c r="M41" s="164"/>
      <c r="N41" s="165"/>
      <c r="O41" s="166"/>
      <c r="P41" s="161"/>
      <c r="Q41" s="109"/>
      <c r="R41" s="91"/>
      <c r="S41" s="167"/>
    </row>
    <row r="42" ht="14.25" customHeight="1">
      <c r="A42" s="112"/>
      <c r="B42" s="112"/>
      <c r="C42" s="132"/>
      <c r="D42" s="109"/>
      <c r="E42" s="109"/>
      <c r="F42" s="109"/>
      <c r="G42" s="109"/>
      <c r="H42" s="91"/>
      <c r="I42" s="114"/>
      <c r="K42" s="115"/>
      <c r="L42" s="115"/>
      <c r="M42" s="115"/>
      <c r="N42" s="115"/>
      <c r="O42" s="115"/>
      <c r="P42" s="115"/>
      <c r="Q42" s="115"/>
      <c r="R42" s="115"/>
      <c r="S42" s="115"/>
    </row>
    <row r="43" ht="14.25" customHeight="1">
      <c r="A43" s="112"/>
      <c r="B43" s="121" t="s">
        <v>4</v>
      </c>
      <c r="C43" s="122"/>
      <c r="D43" s="122"/>
      <c r="E43" s="122"/>
      <c r="F43" s="122"/>
      <c r="G43" s="122"/>
      <c r="H43" s="123"/>
      <c r="I43" s="142"/>
    </row>
    <row r="44" ht="14.25" customHeight="1"/>
    <row r="45" ht="14.25" customHeight="1">
      <c r="A45" s="106" t="s">
        <v>70</v>
      </c>
      <c r="B45" s="107" t="s">
        <v>87</v>
      </c>
      <c r="C45" s="132"/>
      <c r="D45" s="109"/>
      <c r="E45" s="109"/>
      <c r="F45" s="109"/>
      <c r="G45" s="109"/>
      <c r="H45" s="109"/>
      <c r="I45" s="91"/>
    </row>
    <row r="46" ht="14.25" customHeight="1">
      <c r="A46" s="112"/>
      <c r="B46" s="112"/>
      <c r="C46" s="132"/>
      <c r="D46" s="109"/>
      <c r="E46" s="109"/>
      <c r="F46" s="109"/>
      <c r="G46" s="109"/>
      <c r="H46" s="91"/>
      <c r="I46" s="114"/>
    </row>
    <row r="47" ht="14.25" customHeight="1">
      <c r="A47" s="112"/>
      <c r="B47" s="112"/>
      <c r="C47" s="132"/>
      <c r="D47" s="109"/>
      <c r="E47" s="109"/>
      <c r="F47" s="109"/>
      <c r="G47" s="109"/>
      <c r="H47" s="91"/>
      <c r="I47" s="114"/>
    </row>
    <row r="48" ht="14.25" customHeight="1">
      <c r="A48" s="112"/>
      <c r="B48" s="121" t="s">
        <v>4</v>
      </c>
      <c r="C48" s="122"/>
      <c r="D48" s="122"/>
      <c r="E48" s="122"/>
      <c r="F48" s="122"/>
      <c r="G48" s="122"/>
      <c r="H48" s="123"/>
      <c r="I48" s="142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7">
    <mergeCell ref="C47:H47"/>
    <mergeCell ref="B48:H48"/>
    <mergeCell ref="K38:K39"/>
    <mergeCell ref="C40:I40"/>
    <mergeCell ref="C41:H41"/>
    <mergeCell ref="C42:H42"/>
    <mergeCell ref="B43:H43"/>
    <mergeCell ref="C45:I45"/>
    <mergeCell ref="C46:H46"/>
    <mergeCell ref="J8:K8"/>
    <mergeCell ref="L8:M8"/>
    <mergeCell ref="K21:L22"/>
    <mergeCell ref="N21:O22"/>
    <mergeCell ref="N8:O8"/>
    <mergeCell ref="P8:Q8"/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A20:H20"/>
    <mergeCell ref="C22:I22"/>
    <mergeCell ref="C23:H23"/>
    <mergeCell ref="C24:H24"/>
    <mergeCell ref="B25:H25"/>
    <mergeCell ref="C27:I27"/>
    <mergeCell ref="C28:H28"/>
    <mergeCell ref="C29:H29"/>
    <mergeCell ref="C30:H30"/>
    <mergeCell ref="B32:H32"/>
    <mergeCell ref="C34:I34"/>
    <mergeCell ref="C35:H35"/>
    <mergeCell ref="O38:O39"/>
    <mergeCell ref="P38:R39"/>
    <mergeCell ref="P40:R40"/>
    <mergeCell ref="P41:R41"/>
    <mergeCell ref="C36:H36"/>
    <mergeCell ref="B37:H37"/>
    <mergeCell ref="K37:S37"/>
    <mergeCell ref="L38:L39"/>
    <mergeCell ref="M38:M39"/>
    <mergeCell ref="N38:N39"/>
    <mergeCell ref="S38:S39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3.25"/>
    <col customWidth="1" min="3" max="3" width="11.38"/>
    <col customWidth="1" min="4" max="4" width="10.13"/>
    <col customWidth="1" min="5" max="5" width="9.0"/>
    <col customWidth="1" min="6" max="6" width="10.88"/>
    <col customWidth="1" min="7" max="7" width="9.0"/>
    <col customWidth="1" min="8" max="17" width="10.88"/>
    <col customWidth="1" min="18" max="18" width="9.0"/>
    <col customWidth="1" min="19" max="26" width="8.0"/>
  </cols>
  <sheetData>
    <row r="1" ht="14.25" customHeight="1"/>
    <row r="2" ht="24.0" customHeight="1">
      <c r="A2" s="11" t="s">
        <v>65</v>
      </c>
      <c r="B2" s="81" t="s">
        <v>152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ht="25.5" customHeight="1">
      <c r="A3" s="11" t="s">
        <v>67</v>
      </c>
      <c r="B3" s="84" t="s">
        <v>42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</row>
    <row r="4" ht="14.25" customHeight="1">
      <c r="A4" s="11" t="s">
        <v>68</v>
      </c>
      <c r="B4" s="84" t="s">
        <v>69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ht="14.25" customHeight="1"/>
    <row r="6" ht="14.25" customHeight="1"/>
    <row r="7" ht="14.25" customHeight="1">
      <c r="A7" s="85" t="s">
        <v>70</v>
      </c>
      <c r="B7" s="86" t="s">
        <v>71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</row>
    <row r="8" ht="25.5" customHeight="1">
      <c r="A8" s="89"/>
      <c r="B8" s="90" t="s">
        <v>72</v>
      </c>
      <c r="C8" s="91"/>
      <c r="D8" s="90" t="s">
        <v>73</v>
      </c>
      <c r="E8" s="91"/>
      <c r="F8" s="90" t="s">
        <v>74</v>
      </c>
      <c r="G8" s="91"/>
      <c r="H8" s="90" t="s">
        <v>75</v>
      </c>
      <c r="I8" s="91"/>
      <c r="J8" s="90" t="s">
        <v>76</v>
      </c>
      <c r="K8" s="91"/>
      <c r="L8" s="90" t="s">
        <v>77</v>
      </c>
      <c r="M8" s="91"/>
      <c r="N8" s="90" t="s">
        <v>78</v>
      </c>
      <c r="O8" s="91"/>
      <c r="P8" s="90" t="s">
        <v>79</v>
      </c>
      <c r="Q8" s="91"/>
    </row>
    <row r="9" ht="14.25" customHeight="1">
      <c r="A9" s="92"/>
      <c r="B9" s="93" t="s">
        <v>80</v>
      </c>
      <c r="C9" s="93" t="s">
        <v>81</v>
      </c>
      <c r="D9" s="93" t="s">
        <v>80</v>
      </c>
      <c r="E9" s="93" t="s">
        <v>81</v>
      </c>
      <c r="F9" s="93" t="s">
        <v>80</v>
      </c>
      <c r="G9" s="93" t="s">
        <v>81</v>
      </c>
      <c r="H9" s="93" t="s">
        <v>80</v>
      </c>
      <c r="I9" s="93" t="s">
        <v>81</v>
      </c>
      <c r="J9" s="93" t="s">
        <v>80</v>
      </c>
      <c r="K9" s="93" t="s">
        <v>81</v>
      </c>
      <c r="L9" s="93" t="s">
        <v>80</v>
      </c>
      <c r="M9" s="93" t="s">
        <v>81</v>
      </c>
      <c r="N9" s="93" t="s">
        <v>80</v>
      </c>
      <c r="O9" s="93" t="s">
        <v>81</v>
      </c>
      <c r="P9" s="93" t="s">
        <v>80</v>
      </c>
      <c r="Q9" s="93" t="s">
        <v>81</v>
      </c>
    </row>
    <row r="10" ht="15.0" customHeight="1">
      <c r="A10" s="94"/>
      <c r="B10" s="26">
        <v>5600.0</v>
      </c>
      <c r="C10" s="27">
        <f>L32+O32</f>
        <v>5600</v>
      </c>
      <c r="D10" s="26">
        <v>1400.0</v>
      </c>
      <c r="E10" s="170">
        <f>I36</f>
        <v>1239.84</v>
      </c>
      <c r="F10" s="26"/>
      <c r="G10" s="31"/>
      <c r="H10" s="26"/>
      <c r="I10" s="31"/>
      <c r="J10" s="26"/>
      <c r="K10" s="31"/>
      <c r="L10" s="26"/>
      <c r="M10" s="31"/>
      <c r="N10" s="26"/>
      <c r="O10" s="31"/>
      <c r="P10" s="26"/>
      <c r="Q10" s="95"/>
    </row>
    <row r="11" ht="15.0" customHeight="1">
      <c r="A11" s="94"/>
      <c r="B11" s="26"/>
      <c r="C11" s="95"/>
      <c r="D11" s="26"/>
      <c r="E11" s="95"/>
      <c r="F11" s="26"/>
      <c r="G11" s="95"/>
      <c r="H11" s="26"/>
      <c r="I11" s="95"/>
      <c r="J11" s="26"/>
      <c r="K11" s="95"/>
      <c r="L11" s="26"/>
      <c r="M11" s="95"/>
      <c r="N11" s="26"/>
      <c r="O11" s="95"/>
      <c r="P11" s="26"/>
      <c r="Q11" s="95"/>
    </row>
    <row r="12" ht="14.25" customHeight="1">
      <c r="A12" s="97"/>
      <c r="B12" s="26"/>
      <c r="C12" s="95"/>
      <c r="D12" s="26"/>
      <c r="E12" s="95"/>
      <c r="F12" s="26"/>
      <c r="G12" s="95"/>
      <c r="H12" s="26"/>
      <c r="I12" s="95"/>
      <c r="J12" s="26"/>
      <c r="K12" s="95"/>
      <c r="L12" s="26"/>
      <c r="M12" s="95"/>
      <c r="N12" s="26"/>
      <c r="O12" s="95"/>
      <c r="P12" s="26"/>
      <c r="Q12" s="95"/>
    </row>
    <row r="13" ht="14.25" customHeight="1">
      <c r="A13" s="97"/>
      <c r="B13" s="26"/>
      <c r="C13" s="95"/>
      <c r="D13" s="26"/>
      <c r="E13" s="95"/>
      <c r="F13" s="26"/>
      <c r="G13" s="95"/>
      <c r="H13" s="26"/>
      <c r="I13" s="95"/>
      <c r="J13" s="26"/>
      <c r="K13" s="95"/>
      <c r="L13" s="26"/>
      <c r="M13" s="95"/>
      <c r="N13" s="26"/>
      <c r="O13" s="95"/>
      <c r="P13" s="26"/>
      <c r="Q13" s="95"/>
    </row>
    <row r="14" ht="14.25" customHeight="1">
      <c r="A14" s="97"/>
      <c r="B14" s="26"/>
      <c r="C14" s="95"/>
      <c r="D14" s="26"/>
      <c r="E14" s="95"/>
      <c r="F14" s="26"/>
      <c r="G14" s="95"/>
      <c r="H14" s="26"/>
      <c r="I14" s="95"/>
      <c r="J14" s="26"/>
      <c r="K14" s="95"/>
      <c r="L14" s="26"/>
      <c r="M14" s="95"/>
      <c r="N14" s="26"/>
      <c r="O14" s="95"/>
      <c r="P14" s="26"/>
      <c r="Q14" s="95"/>
    </row>
    <row r="15" ht="14.25" customHeight="1">
      <c r="A15" s="97"/>
      <c r="B15" s="26"/>
      <c r="C15" s="97"/>
      <c r="D15" s="26"/>
      <c r="E15" s="97"/>
      <c r="F15" s="26"/>
      <c r="G15" s="97"/>
      <c r="H15" s="26"/>
      <c r="I15" s="97"/>
      <c r="J15" s="26"/>
      <c r="K15" s="97"/>
      <c r="L15" s="26"/>
      <c r="M15" s="97"/>
      <c r="N15" s="26"/>
      <c r="O15" s="97"/>
      <c r="P15" s="26"/>
      <c r="Q15" s="97"/>
      <c r="S15" s="73">
        <v>160.16</v>
      </c>
    </row>
    <row r="16" ht="14.25" customHeight="1">
      <c r="A16" s="97"/>
      <c r="B16" s="26"/>
      <c r="C16" s="97"/>
      <c r="D16" s="26"/>
      <c r="E16" s="97"/>
      <c r="F16" s="26"/>
      <c r="G16" s="97"/>
      <c r="H16" s="26"/>
      <c r="I16" s="97"/>
      <c r="J16" s="26"/>
      <c r="K16" s="97"/>
      <c r="L16" s="26"/>
      <c r="M16" s="97"/>
      <c r="N16" s="26"/>
      <c r="O16" s="97"/>
      <c r="P16" s="26"/>
      <c r="Q16" s="97"/>
    </row>
    <row r="17" ht="14.25" customHeight="1">
      <c r="A17" s="11" t="s">
        <v>82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ht="14.25" customHeight="1"/>
    <row r="19" ht="14.25" customHeight="1"/>
    <row r="20" ht="15.0" customHeight="1">
      <c r="A20" s="99" t="s">
        <v>83</v>
      </c>
      <c r="B20" s="82"/>
      <c r="C20" s="82"/>
      <c r="D20" s="82"/>
      <c r="E20" s="82"/>
      <c r="F20" s="82"/>
      <c r="G20" s="82"/>
      <c r="H20" s="100"/>
    </row>
    <row r="21" ht="15.0" customHeight="1">
      <c r="A21" s="101"/>
      <c r="B21" s="102"/>
      <c r="C21" s="103"/>
      <c r="K21" s="104" t="s">
        <v>153</v>
      </c>
      <c r="L21" s="105"/>
      <c r="N21" s="104" t="s">
        <v>154</v>
      </c>
      <c r="O21" s="105"/>
    </row>
    <row r="22" ht="15.0" customHeight="1">
      <c r="A22" s="106" t="s">
        <v>70</v>
      </c>
      <c r="B22" s="107" t="s">
        <v>87</v>
      </c>
      <c r="C22" s="108" t="s">
        <v>5</v>
      </c>
      <c r="D22" s="109"/>
      <c r="E22" s="109"/>
      <c r="F22" s="109"/>
      <c r="G22" s="109"/>
      <c r="H22" s="109"/>
      <c r="I22" s="91"/>
      <c r="K22" s="110"/>
      <c r="L22" s="111"/>
      <c r="N22" s="110"/>
      <c r="O22" s="111"/>
    </row>
    <row r="23" ht="25.5" customHeight="1">
      <c r="A23" s="112"/>
      <c r="B23" s="112" t="s">
        <v>88</v>
      </c>
      <c r="C23" s="113" t="s">
        <v>155</v>
      </c>
      <c r="D23" s="109"/>
      <c r="E23" s="109"/>
      <c r="F23" s="109"/>
      <c r="G23" s="109"/>
      <c r="H23" s="91"/>
      <c r="I23" s="114">
        <v>5600.0</v>
      </c>
      <c r="K23" s="115" t="s">
        <v>90</v>
      </c>
      <c r="L23" s="115" t="s">
        <v>4</v>
      </c>
      <c r="N23" s="115" t="s">
        <v>90</v>
      </c>
      <c r="O23" s="115" t="s">
        <v>4</v>
      </c>
    </row>
    <row r="24" ht="14.25" customHeight="1">
      <c r="A24" s="112"/>
      <c r="B24" s="112" t="s">
        <v>88</v>
      </c>
      <c r="C24" s="191"/>
      <c r="D24" s="109"/>
      <c r="E24" s="109"/>
      <c r="F24" s="109"/>
      <c r="G24" s="109"/>
      <c r="H24" s="91"/>
      <c r="I24" s="114"/>
      <c r="K24" s="192">
        <v>44348.0</v>
      </c>
      <c r="L24" s="118">
        <v>0.0</v>
      </c>
      <c r="N24" s="192">
        <v>44348.0</v>
      </c>
      <c r="O24" s="118">
        <v>0.0</v>
      </c>
    </row>
    <row r="25" ht="14.25" customHeight="1">
      <c r="A25" s="112"/>
      <c r="B25" s="121" t="s">
        <v>4</v>
      </c>
      <c r="C25" s="122"/>
      <c r="D25" s="122"/>
      <c r="E25" s="122"/>
      <c r="F25" s="122"/>
      <c r="G25" s="122"/>
      <c r="H25" s="123"/>
      <c r="I25" s="142"/>
      <c r="K25" s="117">
        <v>44378.0</v>
      </c>
      <c r="L25" s="118">
        <v>400.0</v>
      </c>
      <c r="N25" s="117">
        <v>44378.0</v>
      </c>
      <c r="O25" s="118">
        <v>400.0</v>
      </c>
    </row>
    <row r="26" ht="14.25" customHeight="1">
      <c r="A26" s="125"/>
      <c r="B26" s="125"/>
      <c r="C26" s="126"/>
      <c r="D26" s="126"/>
      <c r="E26" s="126"/>
      <c r="F26" s="126"/>
      <c r="G26" s="126"/>
      <c r="H26" s="126"/>
      <c r="I26" s="127"/>
      <c r="K26" s="117">
        <v>44409.0</v>
      </c>
      <c r="L26" s="118">
        <v>400.0</v>
      </c>
      <c r="N26" s="117">
        <v>44409.0</v>
      </c>
      <c r="O26" s="118">
        <v>400.0</v>
      </c>
    </row>
    <row r="27" ht="14.25" customHeight="1">
      <c r="A27" s="106" t="s">
        <v>70</v>
      </c>
      <c r="B27" s="128" t="s">
        <v>87</v>
      </c>
      <c r="C27" s="129" t="s">
        <v>94</v>
      </c>
      <c r="D27" s="87"/>
      <c r="E27" s="87"/>
      <c r="F27" s="87"/>
      <c r="G27" s="87"/>
      <c r="H27" s="87"/>
      <c r="I27" s="88"/>
      <c r="K27" s="117">
        <v>44440.0</v>
      </c>
      <c r="L27" s="118">
        <v>400.0</v>
      </c>
      <c r="N27" s="117">
        <v>44440.0</v>
      </c>
      <c r="O27" s="118">
        <v>400.0</v>
      </c>
    </row>
    <row r="28" ht="14.25" customHeight="1">
      <c r="A28" s="168">
        <v>44445.0</v>
      </c>
      <c r="B28" s="131" t="s">
        <v>95</v>
      </c>
      <c r="C28" s="116" t="s">
        <v>156</v>
      </c>
      <c r="D28" s="109"/>
      <c r="E28" s="109"/>
      <c r="F28" s="109"/>
      <c r="G28" s="109"/>
      <c r="H28" s="91"/>
      <c r="I28" s="120">
        <v>15.85</v>
      </c>
      <c r="K28" s="117">
        <v>44470.0</v>
      </c>
      <c r="L28" s="118">
        <v>400.0</v>
      </c>
      <c r="N28" s="117">
        <v>44470.0</v>
      </c>
      <c r="O28" s="118">
        <v>400.0</v>
      </c>
    </row>
    <row r="29" ht="14.25" customHeight="1">
      <c r="A29" s="168">
        <v>44445.0</v>
      </c>
      <c r="B29" s="131" t="s">
        <v>95</v>
      </c>
      <c r="C29" s="116" t="s">
        <v>157</v>
      </c>
      <c r="D29" s="109"/>
      <c r="E29" s="109"/>
      <c r="F29" s="109"/>
      <c r="G29" s="109"/>
      <c r="H29" s="91"/>
      <c r="I29" s="120">
        <v>48.17</v>
      </c>
      <c r="K29" s="117">
        <v>44501.0</v>
      </c>
      <c r="L29" s="118">
        <v>400.0</v>
      </c>
      <c r="N29" s="117">
        <v>44501.0</v>
      </c>
      <c r="O29" s="118">
        <v>400.0</v>
      </c>
    </row>
    <row r="30" ht="14.25" customHeight="1">
      <c r="A30" s="168">
        <v>44445.0</v>
      </c>
      <c r="B30" s="131" t="s">
        <v>95</v>
      </c>
      <c r="C30" s="116" t="s">
        <v>158</v>
      </c>
      <c r="D30" s="109"/>
      <c r="E30" s="109"/>
      <c r="F30" s="109"/>
      <c r="G30" s="109"/>
      <c r="H30" s="91"/>
      <c r="I30" s="120">
        <v>225.0</v>
      </c>
      <c r="K30" s="117">
        <v>44531.0</v>
      </c>
      <c r="L30" s="118">
        <v>400.0</v>
      </c>
      <c r="N30" s="117">
        <v>44531.0</v>
      </c>
      <c r="O30" s="118">
        <v>400.0</v>
      </c>
    </row>
    <row r="31" ht="14.25" customHeight="1">
      <c r="A31" s="168">
        <v>44445.0</v>
      </c>
      <c r="B31" s="131" t="s">
        <v>95</v>
      </c>
      <c r="C31" s="116" t="s">
        <v>159</v>
      </c>
      <c r="D31" s="109"/>
      <c r="E31" s="109"/>
      <c r="F31" s="109"/>
      <c r="G31" s="109"/>
      <c r="H31" s="91"/>
      <c r="I31" s="120">
        <v>23.1</v>
      </c>
      <c r="K31" s="117">
        <v>44562.0</v>
      </c>
      <c r="L31" s="118">
        <v>400.0</v>
      </c>
      <c r="N31" s="117">
        <v>44562.0</v>
      </c>
      <c r="O31" s="118">
        <v>400.0</v>
      </c>
    </row>
    <row r="32" ht="14.25" customHeight="1">
      <c r="A32" s="168">
        <v>44445.0</v>
      </c>
      <c r="B32" s="131" t="s">
        <v>95</v>
      </c>
      <c r="C32" s="116" t="s">
        <v>160</v>
      </c>
      <c r="D32" s="109"/>
      <c r="E32" s="109"/>
      <c r="F32" s="109"/>
      <c r="G32" s="109"/>
      <c r="H32" s="91"/>
      <c r="I32" s="120">
        <v>825.0</v>
      </c>
      <c r="K32" s="135" t="s">
        <v>4</v>
      </c>
      <c r="L32" s="135">
        <f>SUM(L25:L31)</f>
        <v>2800</v>
      </c>
      <c r="M32" s="135"/>
      <c r="N32" s="135" t="s">
        <v>4</v>
      </c>
      <c r="O32" s="135">
        <f>SUM(O25:O31)</f>
        <v>2800</v>
      </c>
    </row>
    <row r="33" ht="14.25" customHeight="1">
      <c r="A33" s="168">
        <v>44445.0</v>
      </c>
      <c r="B33" s="131" t="s">
        <v>95</v>
      </c>
      <c r="C33" s="116" t="s">
        <v>161</v>
      </c>
      <c r="D33" s="109"/>
      <c r="E33" s="109"/>
      <c r="F33" s="109"/>
      <c r="G33" s="109"/>
      <c r="H33" s="91"/>
      <c r="I33" s="120">
        <v>102.72</v>
      </c>
    </row>
    <row r="34" ht="14.25" customHeight="1">
      <c r="A34" s="130"/>
      <c r="B34" s="131"/>
      <c r="C34" s="116"/>
      <c r="D34" s="109"/>
      <c r="E34" s="109"/>
      <c r="F34" s="109"/>
      <c r="G34" s="109"/>
      <c r="H34" s="91"/>
      <c r="I34" s="120"/>
    </row>
    <row r="35" ht="14.25" customHeight="1">
      <c r="A35" s="130"/>
      <c r="B35" s="131"/>
      <c r="C35" s="116"/>
      <c r="D35" s="109"/>
      <c r="E35" s="109"/>
      <c r="F35" s="109"/>
      <c r="G35" s="109"/>
      <c r="H35" s="91"/>
      <c r="I35" s="120"/>
    </row>
    <row r="36" ht="14.25" customHeight="1">
      <c r="A36" s="140"/>
      <c r="B36" s="141" t="s">
        <v>4</v>
      </c>
      <c r="C36" s="82"/>
      <c r="D36" s="82"/>
      <c r="E36" s="82"/>
      <c r="F36" s="82"/>
      <c r="G36" s="82"/>
      <c r="H36" s="100"/>
      <c r="I36" s="135">
        <f>SUM(I28:I35)</f>
        <v>1239.84</v>
      </c>
    </row>
    <row r="37" ht="14.25" customHeight="1"/>
    <row r="38" ht="14.25" customHeight="1">
      <c r="A38" s="106" t="s">
        <v>70</v>
      </c>
      <c r="B38" s="107" t="s">
        <v>87</v>
      </c>
      <c r="C38" s="132"/>
      <c r="D38" s="109"/>
      <c r="E38" s="109"/>
      <c r="F38" s="109"/>
      <c r="G38" s="109"/>
      <c r="H38" s="109"/>
      <c r="I38" s="91"/>
    </row>
    <row r="39" ht="14.25" customHeight="1">
      <c r="A39" s="112"/>
      <c r="B39" s="112"/>
      <c r="C39" s="132"/>
      <c r="D39" s="109"/>
      <c r="E39" s="109"/>
      <c r="F39" s="109"/>
      <c r="G39" s="109"/>
      <c r="H39" s="91"/>
      <c r="I39" s="114"/>
    </row>
    <row r="40" ht="14.25" customHeight="1">
      <c r="A40" s="112"/>
      <c r="B40" s="112"/>
      <c r="C40" s="132"/>
      <c r="D40" s="109"/>
      <c r="E40" s="109"/>
      <c r="F40" s="109"/>
      <c r="G40" s="109"/>
      <c r="H40" s="91"/>
      <c r="I40" s="114"/>
    </row>
    <row r="41" ht="14.25" customHeight="1">
      <c r="A41" s="112"/>
      <c r="B41" s="121" t="s">
        <v>4</v>
      </c>
      <c r="C41" s="122"/>
      <c r="D41" s="122"/>
      <c r="E41" s="122"/>
      <c r="F41" s="122"/>
      <c r="G41" s="122"/>
      <c r="H41" s="123"/>
      <c r="I41" s="142"/>
      <c r="K41" s="143" t="s">
        <v>96</v>
      </c>
      <c r="L41" s="87"/>
      <c r="M41" s="87"/>
      <c r="N41" s="87"/>
      <c r="O41" s="87"/>
      <c r="P41" s="87"/>
      <c r="Q41" s="87"/>
      <c r="R41" s="87"/>
      <c r="S41" s="88"/>
    </row>
    <row r="42" ht="14.25" customHeight="1">
      <c r="A42" s="125"/>
      <c r="B42" s="144"/>
      <c r="C42" s="144"/>
      <c r="D42" s="144"/>
      <c r="E42" s="144"/>
      <c r="F42" s="144"/>
      <c r="G42" s="144"/>
      <c r="H42" s="144"/>
      <c r="I42" s="144"/>
      <c r="K42" s="145" t="s">
        <v>97</v>
      </c>
      <c r="L42" s="146" t="s">
        <v>98</v>
      </c>
      <c r="M42" s="147" t="s">
        <v>99</v>
      </c>
      <c r="N42" s="146" t="s">
        <v>70</v>
      </c>
      <c r="O42" s="148" t="s">
        <v>100</v>
      </c>
      <c r="P42" s="149" t="s">
        <v>101</v>
      </c>
      <c r="Q42" s="150"/>
      <c r="R42" s="151"/>
      <c r="S42" s="152" t="s">
        <v>102</v>
      </c>
    </row>
    <row r="43" ht="14.25" customHeight="1">
      <c r="K43" s="153"/>
      <c r="L43" s="153"/>
      <c r="M43" s="153"/>
      <c r="N43" s="153"/>
      <c r="O43" s="153"/>
      <c r="P43" s="154"/>
      <c r="Q43" s="155"/>
      <c r="R43" s="156"/>
      <c r="S43" s="153"/>
    </row>
    <row r="44" ht="14.25" customHeight="1">
      <c r="A44" s="106" t="s">
        <v>70</v>
      </c>
      <c r="B44" s="107" t="s">
        <v>87</v>
      </c>
      <c r="C44" s="132"/>
      <c r="D44" s="109"/>
      <c r="E44" s="109"/>
      <c r="F44" s="109"/>
      <c r="G44" s="109"/>
      <c r="H44" s="109"/>
      <c r="I44" s="91"/>
      <c r="K44" s="157"/>
      <c r="L44" s="158"/>
      <c r="M44" s="158"/>
      <c r="N44" s="159"/>
      <c r="O44" s="160"/>
      <c r="P44" s="161"/>
      <c r="Q44" s="109"/>
      <c r="R44" s="91"/>
      <c r="S44" s="162"/>
    </row>
    <row r="45" ht="14.25" customHeight="1">
      <c r="A45" s="112"/>
      <c r="B45" s="112"/>
      <c r="C45" s="132"/>
      <c r="D45" s="109"/>
      <c r="E45" s="109"/>
      <c r="F45" s="109"/>
      <c r="G45" s="109"/>
      <c r="H45" s="91"/>
      <c r="I45" s="114"/>
      <c r="K45" s="163"/>
      <c r="L45" s="164"/>
      <c r="M45" s="164"/>
      <c r="N45" s="165"/>
      <c r="O45" s="166"/>
      <c r="P45" s="161"/>
      <c r="Q45" s="109"/>
      <c r="R45" s="91"/>
      <c r="S45" s="167"/>
    </row>
    <row r="46" ht="14.25" customHeight="1">
      <c r="A46" s="112"/>
      <c r="B46" s="112"/>
      <c r="C46" s="132"/>
      <c r="D46" s="109"/>
      <c r="E46" s="109"/>
      <c r="F46" s="109"/>
      <c r="G46" s="109"/>
      <c r="H46" s="91"/>
      <c r="I46" s="114"/>
      <c r="K46" s="115"/>
      <c r="L46" s="115"/>
      <c r="M46" s="115"/>
      <c r="N46" s="115"/>
      <c r="O46" s="115"/>
      <c r="P46" s="115"/>
      <c r="Q46" s="115"/>
      <c r="R46" s="115"/>
      <c r="S46" s="115"/>
    </row>
    <row r="47" ht="14.25" customHeight="1">
      <c r="A47" s="112"/>
      <c r="B47" s="121" t="s">
        <v>4</v>
      </c>
      <c r="C47" s="122"/>
      <c r="D47" s="122"/>
      <c r="E47" s="122"/>
      <c r="F47" s="122"/>
      <c r="G47" s="122"/>
      <c r="H47" s="123"/>
      <c r="I47" s="142"/>
    </row>
    <row r="48" ht="14.25" customHeight="1"/>
    <row r="49" ht="14.25" customHeight="1">
      <c r="A49" s="106" t="s">
        <v>70</v>
      </c>
      <c r="B49" s="107" t="s">
        <v>87</v>
      </c>
      <c r="C49" s="132"/>
      <c r="D49" s="109"/>
      <c r="E49" s="109"/>
      <c r="F49" s="109"/>
      <c r="G49" s="109"/>
      <c r="H49" s="109"/>
      <c r="I49" s="91"/>
    </row>
    <row r="50" ht="14.25" customHeight="1">
      <c r="A50" s="112"/>
      <c r="B50" s="112"/>
      <c r="C50" s="132"/>
      <c r="D50" s="109"/>
      <c r="E50" s="109"/>
      <c r="F50" s="109"/>
      <c r="G50" s="109"/>
      <c r="H50" s="91"/>
      <c r="I50" s="114"/>
    </row>
    <row r="51" ht="14.25" customHeight="1">
      <c r="A51" s="112"/>
      <c r="B51" s="112"/>
      <c r="C51" s="132"/>
      <c r="D51" s="109"/>
      <c r="E51" s="109"/>
      <c r="F51" s="109"/>
      <c r="G51" s="109"/>
      <c r="H51" s="91"/>
      <c r="I51" s="114"/>
    </row>
    <row r="52" ht="14.25" customHeight="1">
      <c r="A52" s="112"/>
      <c r="B52" s="121" t="s">
        <v>4</v>
      </c>
      <c r="C52" s="122"/>
      <c r="D52" s="122"/>
      <c r="E52" s="122"/>
      <c r="F52" s="122"/>
      <c r="G52" s="122"/>
      <c r="H52" s="123"/>
      <c r="I52" s="142"/>
    </row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mergeCells count="52">
    <mergeCell ref="C27:I27"/>
    <mergeCell ref="C28:H28"/>
    <mergeCell ref="C29:H29"/>
    <mergeCell ref="C30:H30"/>
    <mergeCell ref="C31:H31"/>
    <mergeCell ref="C32:H32"/>
    <mergeCell ref="C33:H33"/>
    <mergeCell ref="C34:H34"/>
    <mergeCell ref="C35:H35"/>
    <mergeCell ref="B36:H36"/>
    <mergeCell ref="C38:I38"/>
    <mergeCell ref="C39:H39"/>
    <mergeCell ref="C40:H40"/>
    <mergeCell ref="B41:H41"/>
    <mergeCell ref="J8:K8"/>
    <mergeCell ref="L8:M8"/>
    <mergeCell ref="K21:L22"/>
    <mergeCell ref="N21:O22"/>
    <mergeCell ref="N8:O8"/>
    <mergeCell ref="P8:Q8"/>
    <mergeCell ref="B2:Q2"/>
    <mergeCell ref="B3:Q3"/>
    <mergeCell ref="B4:Q4"/>
    <mergeCell ref="A7:A9"/>
    <mergeCell ref="B7:Q7"/>
    <mergeCell ref="B8:C8"/>
    <mergeCell ref="D8:E8"/>
    <mergeCell ref="F8:G8"/>
    <mergeCell ref="H8:I8"/>
    <mergeCell ref="A20:H20"/>
    <mergeCell ref="C22:I22"/>
    <mergeCell ref="C23:H23"/>
    <mergeCell ref="C24:H24"/>
    <mergeCell ref="B25:H25"/>
    <mergeCell ref="P42:R43"/>
    <mergeCell ref="P44:R44"/>
    <mergeCell ref="P45:R45"/>
    <mergeCell ref="K41:S41"/>
    <mergeCell ref="K42:K43"/>
    <mergeCell ref="L42:L43"/>
    <mergeCell ref="M42:M43"/>
    <mergeCell ref="N42:N43"/>
    <mergeCell ref="O42:O43"/>
    <mergeCell ref="S42:S43"/>
    <mergeCell ref="C44:I44"/>
    <mergeCell ref="C45:H45"/>
    <mergeCell ref="C46:H46"/>
    <mergeCell ref="B47:H47"/>
    <mergeCell ref="C49:I49"/>
    <mergeCell ref="C50:H50"/>
    <mergeCell ref="C51:H51"/>
    <mergeCell ref="B52:H5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2020-02-20T11:46:22Z</dcterms:created>
  <dc:creator>Suélen</dc:creator>
</cp:coreProperties>
</file>