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SOLIDADO" sheetId="1" state="visible" r:id="rId2"/>
    <sheet name="Aécio" sheetId="2" state="visible" r:id="rId3"/>
    <sheet name="Alexandre" sheetId="3" state="visible" r:id="rId4"/>
    <sheet name="Álvaro" sheetId="4" state="visible" r:id="rId5"/>
    <sheet name="André" sheetId="5" state="visible" r:id="rId6"/>
    <sheet name="Andressa" sheetId="6" state="visible" r:id="rId7"/>
    <sheet name="Ângela" sheetId="7" state="visible" r:id="rId8"/>
    <sheet name="Candice" sheetId="8" state="visible" r:id="rId9"/>
    <sheet name="Caryl" sheetId="9" state="visible" r:id="rId10"/>
    <sheet name="Carmen" sheetId="10" state="visible" r:id="rId11"/>
    <sheet name="Claiton" sheetId="11" state="visible" r:id="rId12"/>
    <sheet name="Cristiano" sheetId="12" state="visible" r:id="rId13"/>
    <sheet name="Daniel" sheetId="13" state="visible" r:id="rId14"/>
    <sheet name="Evandro" sheetId="14" state="visible" r:id="rId15"/>
    <sheet name="Ederson" sheetId="15" state="visible" r:id="rId16"/>
    <sheet name="Fernanda" sheetId="16" state="visible" r:id="rId17"/>
    <sheet name="Flávio" sheetId="17" state="visible" r:id="rId18"/>
    <sheet name="Gustavo" sheetId="18" state="visible" r:id="rId19"/>
    <sheet name="Josicler" sheetId="19" state="visible" r:id="rId20"/>
    <sheet name="Leonardo" sheetId="20" state="visible" r:id="rId21"/>
    <sheet name="Luiz_F" sheetId="21" state="visible" r:id="rId22"/>
    <sheet name="Macklini" sheetId="22" state="visible" r:id="rId23"/>
    <sheet name="Marcos" sheetId="23" state="visible" r:id="rId24"/>
    <sheet name="Marilise" sheetId="24" state="visible" r:id="rId25"/>
    <sheet name="Marlon" sheetId="25" state="visible" r:id="rId26"/>
    <sheet name="Maurício" sheetId="26" state="visible" r:id="rId27"/>
    <sheet name="Mônica" sheetId="27" state="visible" r:id="rId28"/>
    <sheet name="Morgana" sheetId="28" state="visible" r:id="rId29"/>
    <sheet name="Natália" sheetId="29" state="visible" r:id="rId30"/>
    <sheet name="Nattan" sheetId="30" state="visible" r:id="rId31"/>
    <sheet name="Rodrigo" sheetId="31" state="visible" r:id="rId32"/>
    <sheet name="Rogério" sheetId="32" state="visible" r:id="rId33"/>
    <sheet name="Thompson" sheetId="33" state="visible" r:id="rId34"/>
    <sheet name="Tiago" sheetId="34" state="visible" r:id="rId35"/>
    <sheet name="Vanessa" sheetId="35" state="visible" r:id="rId36"/>
    <sheet name="Viviane" sheetId="36" state="visible" r:id="rId37"/>
    <sheet name="William" sheetId="37" state="visible" r:id="rId38"/>
    <sheet name="Bolsistas" sheetId="38" state="visible" r:id="rId39"/>
    <sheet name="Diárias" sheetId="39" state="visible" r:id="rId40"/>
    <sheet name="modelo_coord" sheetId="40" state="visible" r:id="rId41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24" authorId="0">
      <text>
        <r>
          <rPr>
            <sz val="11"/>
            <color rgb="FF000000"/>
            <rFont val="Liberation sans1"/>
            <family val="0"/>
            <charset val="1"/>
          </rPr>
          <t xml:space="preserve">======
ID#AAAAPuHbP5o
Gabinete de Projetos do Centro de Tecnologia    (2021-09-22 14:08:05)
Vai sobrar 800,00. Indicação a partir de setembro</t>
        </r>
      </text>
    </comment>
  </commentList>
</comments>
</file>

<file path=xl/sharedStrings.xml><?xml version="1.0" encoding="utf-8"?>
<sst xmlns="http://schemas.openxmlformats.org/spreadsheetml/2006/main" count="2926" uniqueCount="391">
  <si>
    <t xml:space="preserve">CENTRO DE TECNOLOGIA</t>
  </si>
  <si>
    <t xml:space="preserve">PLANILHA DE CONTROLE ORÇAMENTÁRIO FIPE 2021</t>
  </si>
  <si>
    <t xml:space="preserve">Identificação</t>
  </si>
  <si>
    <t xml:space="preserve">Rubricas</t>
  </si>
  <si>
    <t xml:space="preserve">Total</t>
  </si>
  <si>
    <t xml:space="preserve">Auxílio Financeiro a Estudantes</t>
  </si>
  <si>
    <t xml:space="preserve">Material de Consumo</t>
  </si>
  <si>
    <t xml:space="preserve">Diárias - Pessoal Civil</t>
  </si>
  <si>
    <t xml:space="preserve">Passagens e Despesas com Locomoção</t>
  </si>
  <si>
    <t xml:space="preserve">Outros Serviços de Terceiros - PF</t>
  </si>
  <si>
    <t xml:space="preserve">Outros Serviços de Terceiros - PJ</t>
  </si>
  <si>
    <t xml:space="preserve">Obrig. Tribut. e Contrib-Op.Intra-Orçamentárias</t>
  </si>
  <si>
    <t xml:space="preserve">Tipo</t>
  </si>
  <si>
    <t xml:space="preserve">Solicitante</t>
  </si>
  <si>
    <t xml:space="preserve">Nº Projeto</t>
  </si>
  <si>
    <t xml:space="preserve">Entrada1</t>
  </si>
  <si>
    <t xml:space="preserve">Saída1</t>
  </si>
  <si>
    <t xml:space="preserve">Entrada2</t>
  </si>
  <si>
    <t xml:space="preserve">Saída2</t>
  </si>
  <si>
    <t xml:space="preserve">Entrada3</t>
  </si>
  <si>
    <t xml:space="preserve">Saída3</t>
  </si>
  <si>
    <t xml:space="preserve">Entrada4</t>
  </si>
  <si>
    <t xml:space="preserve">Saída4</t>
  </si>
  <si>
    <t xml:space="preserve">Entrada5</t>
  </si>
  <si>
    <t xml:space="preserve">Saída5</t>
  </si>
  <si>
    <t xml:space="preserve">Entrada6</t>
  </si>
  <si>
    <t xml:space="preserve">Saída6</t>
  </si>
  <si>
    <t xml:space="preserve">Entrada7</t>
  </si>
  <si>
    <t xml:space="preserve">Saída7</t>
  </si>
  <si>
    <t xml:space="preserve">Saldo</t>
  </si>
  <si>
    <t xml:space="preserve">FIPE ARD</t>
  </si>
  <si>
    <t xml:space="preserve">ANDRE LÜBECK </t>
  </si>
  <si>
    <t xml:space="preserve">055438</t>
  </si>
  <si>
    <t xml:space="preserve">CARMEN BRUM ROSA </t>
  </si>
  <si>
    <t xml:space="preserve">054094</t>
  </si>
  <si>
    <t xml:space="preserve">EDERSON ROSSI ABAIDE</t>
  </si>
  <si>
    <t xml:space="preserve">055456</t>
  </si>
  <si>
    <t xml:space="preserve">GUSTAVO MARCHESAN  </t>
  </si>
  <si>
    <t xml:space="preserve">053482</t>
  </si>
  <si>
    <t xml:space="preserve">JOSICLER ORBEM ALBERTON </t>
  </si>
  <si>
    <t xml:space="preserve">055232</t>
  </si>
  <si>
    <t xml:space="preserve">LUIZ FERNANDO DE FREITAS GUTIERRES</t>
  </si>
  <si>
    <t xml:space="preserve">053827 </t>
  </si>
  <si>
    <t xml:space="preserve">THOMPSON DIÓRDINIS METZKA LANZANOVA</t>
  </si>
  <si>
    <t xml:space="preserve">053953</t>
  </si>
  <si>
    <t xml:space="preserve">FIPE JÚNIOR</t>
  </si>
  <si>
    <t xml:space="preserve">AÉCIO DE LIMA OLIVEIRA</t>
  </si>
  <si>
    <t xml:space="preserve">045789</t>
  </si>
  <si>
    <t xml:space="preserve">ALVARO LUIZ NEUENFELDT JÚNIOR</t>
  </si>
  <si>
    <t xml:space="preserve">CARMEN BRUM ROSA</t>
  </si>
  <si>
    <t xml:space="preserve">GUSTAVO MARCHESAN</t>
  </si>
  <si>
    <t xml:space="preserve">JOSICLER ORBEM ALBERTON</t>
  </si>
  <si>
    <t xml:space="preserve">053827</t>
  </si>
  <si>
    <t xml:space="preserve">MACKLINI DALLA NORA</t>
  </si>
  <si>
    <t xml:space="preserve">048765</t>
  </si>
  <si>
    <t xml:space="preserve">MARLON SOLIMAN</t>
  </si>
  <si>
    <t xml:space="preserve">055389</t>
  </si>
  <si>
    <t xml:space="preserve">TIAGO DOS SANTOS</t>
  </si>
  <si>
    <t xml:space="preserve">046618</t>
  </si>
  <si>
    <t xml:space="preserve">VANESSA SARI</t>
  </si>
  <si>
    <t xml:space="preserve">053903</t>
  </si>
  <si>
    <t xml:space="preserve">FIPE SÊNIOR</t>
  </si>
  <si>
    <t xml:space="preserve">ALEXANDRE SWAROWSKY                                                             </t>
  </si>
  <si>
    <t xml:space="preserve">055043</t>
  </si>
  <si>
    <t xml:space="preserve">ANDRESSA DE OLIVEIRA SILVEIRA                                                   </t>
  </si>
  <si>
    <t xml:space="preserve">052545</t>
  </si>
  <si>
    <t xml:space="preserve">ANGELA WEBER RIGHI                                                              </t>
  </si>
  <si>
    <t xml:space="preserve">055498</t>
  </si>
  <si>
    <t xml:space="preserve">CANDICE MULLER</t>
  </si>
  <si>
    <t xml:space="preserve">050824</t>
  </si>
  <si>
    <t xml:space="preserve">CARYL EDUARDO JOVANOVICH LOPES                                                  </t>
  </si>
  <si>
    <t xml:space="preserve">055410</t>
  </si>
  <si>
    <t xml:space="preserve">CLAITON MORO FRANCHI                                                            </t>
  </si>
  <si>
    <t xml:space="preserve">051696</t>
  </si>
  <si>
    <t xml:space="preserve">CRISTIANO JOSE SCHEUER                                                          </t>
  </si>
  <si>
    <t xml:space="preserve">055489</t>
  </si>
  <si>
    <t xml:space="preserve">DANIEL FERNANDO TELLO GAMARRA                                                   </t>
  </si>
  <si>
    <t xml:space="preserve">050059</t>
  </si>
  <si>
    <t xml:space="preserve">EVANDRO STOFFELS MALLMANN                                                       </t>
  </si>
  <si>
    <t xml:space="preserve">051595</t>
  </si>
  <si>
    <t xml:space="preserve">FERNANDA DE MORAIS CARNIELUTTI                                                  </t>
  </si>
  <si>
    <t xml:space="preserve">044692</t>
  </si>
  <si>
    <t xml:space="preserve">FLÁVIO DIAS MAYER                                                               </t>
  </si>
  <si>
    <t xml:space="preserve">055482</t>
  </si>
  <si>
    <t xml:space="preserve">LEONARDO LONDERO DE OLIVEIRA                                                    </t>
  </si>
  <si>
    <t xml:space="preserve">055208</t>
  </si>
  <si>
    <t xml:space="preserve">MARCOS ALBERTO OSS VAGHETTI                                                     </t>
  </si>
  <si>
    <t xml:space="preserve">053338</t>
  </si>
  <si>
    <t xml:space="preserve">MARILISE MENDONCA KRUGEL                                                        </t>
  </si>
  <si>
    <t xml:space="preserve">053915 </t>
  </si>
  <si>
    <t xml:space="preserve">MAURICIO SPERANDIO                                                              </t>
  </si>
  <si>
    <t xml:space="preserve">052950</t>
  </si>
  <si>
    <t xml:space="preserve">MONICA BEATRIZ ALVARADO SOARES                                                  </t>
  </si>
  <si>
    <t xml:space="preserve">048678</t>
  </si>
  <si>
    <t xml:space="preserve">MORGANA PIZZOLATO                                                               </t>
  </si>
  <si>
    <t xml:space="preserve">055534</t>
  </si>
  <si>
    <t xml:space="preserve">NATÁLIA DE FREITAS DAUDT                                                        </t>
  </si>
  <si>
    <t xml:space="preserve">055521 </t>
  </si>
  <si>
    <t xml:space="preserve">NATTAN ROBERTO CAETANO                                                          </t>
  </si>
  <si>
    <t xml:space="preserve">045527</t>
  </si>
  <si>
    <t xml:space="preserve">RODRIGO PADILHA VIEIRA                                                          </t>
  </si>
  <si>
    <t xml:space="preserve">049981</t>
  </si>
  <si>
    <t xml:space="preserve">ROGERIO CATTELAN ANTOCHEVES DE LIMA                                             </t>
  </si>
  <si>
    <t xml:space="preserve">055436 </t>
  </si>
  <si>
    <t xml:space="preserve">VIVIANE SUZEY GOMES DE MELO</t>
  </si>
  <si>
    <t xml:space="preserve">053573</t>
  </si>
  <si>
    <t xml:space="preserve">WILLIAM D'ANDREA FONSECA                                                        </t>
  </si>
  <si>
    <t xml:space="preserve">055486</t>
  </si>
  <si>
    <t xml:space="preserve">TOTAL</t>
  </si>
  <si>
    <t xml:space="preserve">Valores liberados em XX/06/21</t>
  </si>
  <si>
    <t xml:space="preserve">Valores liberados em 12/08/21</t>
  </si>
  <si>
    <t xml:space="preserve">IDR FIPE CT 2021</t>
  </si>
  <si>
    <t xml:space="preserve">VALOR LIBERADO P/ GAP</t>
  </si>
  <si>
    <t xml:space="preserve">VALOR NÃO USADO PELOS COORD</t>
  </si>
  <si>
    <t xml:space="preserve">(Puxado pela PROPLAN)</t>
  </si>
  <si>
    <t xml:space="preserve">SALDO DA EDIÇÃO 2021 (1-2+3)</t>
  </si>
  <si>
    <t xml:space="preserve">sobra de recursos</t>
  </si>
  <si>
    <t xml:space="preserve">SALDO FIPE + FIEX </t>
  </si>
  <si>
    <t xml:space="preserve">Título do Projeto</t>
  </si>
  <si>
    <t xml:space="preserve">045789 - DESENVOLVIMENTO DE UM SISTEMA INTELIGENTE PARA DIAGNÓSTICO DE FALTAS EM SISTEMAS DE GERAÇÃO E TRANSMISSÃO DE ENERGIA ELÉTRICA</t>
  </si>
  <si>
    <t xml:space="preserve">Coordenador</t>
  </si>
  <si>
    <t xml:space="preserve">AÉCIO DE LIMA OLIVEIRA </t>
  </si>
  <si>
    <t xml:space="preserve">Edital</t>
  </si>
  <si>
    <t xml:space="preserve">FIPE 2021 -  JÚNIOR</t>
  </si>
  <si>
    <t xml:space="preserve">Data</t>
  </si>
  <si>
    <t xml:space="preserve">Rubrica</t>
  </si>
  <si>
    <t xml:space="preserve">3.3.9.0.18.00 
Auxílio Financeiro a Estudantes</t>
  </si>
  <si>
    <t xml:space="preserve">3.3.9.0.30.00 
Material de Consumo</t>
  </si>
  <si>
    <t xml:space="preserve">3.3.9.0.14.00 
Diárias - Pessoal Civil</t>
  </si>
  <si>
    <t xml:space="preserve">3.3.9.0.33.00 
Passagens e Despesas com Locomoção</t>
  </si>
  <si>
    <t xml:space="preserve">3.3.9.0.36.00 
Outros Serviços de Terceiros - Pessoa Física</t>
  </si>
  <si>
    <t xml:space="preserve">3.3.9.0.39.00 
Outros Serviços de Terceiros - Pessoa Jurídica</t>
  </si>
  <si>
    <t xml:space="preserve">3.3.9.0.47.00 
Obrig. Tribut. e Contrib-Op.Intra-Orçamentárias</t>
  </si>
  <si>
    <t xml:space="preserve">4.4.9.0.52.00 
Equipamentos e Material Permanente</t>
  </si>
  <si>
    <t xml:space="preserve">Solicitado</t>
  </si>
  <si>
    <t xml:space="preserve">Executado</t>
  </si>
  <si>
    <t xml:space="preserve">SALDO</t>
  </si>
  <si>
    <t xml:space="preserve">ESPECIFICAÇÃO DAS RUBRICAS</t>
  </si>
  <si>
    <t xml:space="preserve">DANIEL DE OLIVEIRA MARQUESIN</t>
  </si>
  <si>
    <t xml:space="preserve">Código</t>
  </si>
  <si>
    <t xml:space="preserve">3.3.9.0.18</t>
  </si>
  <si>
    <t xml:space="preserve">1 Bolsas de IC R$ 400,00 pelo período de 8 meses - FIPE JUNIOR</t>
  </si>
  <si>
    <t xml:space="preserve">Bolsas Pagas</t>
  </si>
  <si>
    <t xml:space="preserve">Composição do Material de Consumo:</t>
  </si>
  <si>
    <t xml:space="preserve">3.3.9.0.30</t>
  </si>
  <si>
    <t xml:space="preserve">Diárias Executadas</t>
  </si>
  <si>
    <t xml:space="preserve">Proposto</t>
  </si>
  <si>
    <t xml:space="preserve">Destino</t>
  </si>
  <si>
    <t xml:space="preserve">SCDP/ Requisição</t>
  </si>
  <si>
    <t xml:space="preserve">Diárias</t>
  </si>
  <si>
    <t xml:space="preserve">Motivo</t>
  </si>
  <si>
    <t xml:space="preserve">Prestação de Contas</t>
  </si>
  <si>
    <t xml:space="preserve">055043 - Efeito da implementação de sistema de tratamento de esgoto e a influência na qualidade da água do Lajeado dos Pires _x005F_x0096_- Itaara/RS</t>
  </si>
  <si>
    <t xml:space="preserve">ALEXANDRE SWAROWSKY   </t>
  </si>
  <si>
    <t xml:space="preserve">FIPE SENIOR</t>
  </si>
  <si>
    <t xml:space="preserve">AUGUSTO ALVES BOLSON  </t>
  </si>
  <si>
    <t xml:space="preserve">1 Bolsas de IC R$ 400,00 pelo período de 8 meses</t>
  </si>
  <si>
    <t xml:space="preserve">054043 - O desperdício de espaços físicos em chapas metálicas para o problema de corte bidimensional retangular em faixas</t>
  </si>
  <si>
    <t xml:space="preserve">FIPE 2021 - JÚNIOR</t>
  </si>
  <si>
    <t xml:space="preserve">DAVID TRINDADE DISCONSI </t>
  </si>
  <si>
    <t xml:space="preserve">1 Bolsas de IC R$ 400,00 pelo período de 8 meses - FIPE JÚNIOR</t>
  </si>
  <si>
    <t xml:space="preserve">055438 - Modelo de previsão para o módulo de elasticidade estático de concretos de cimento portland</t>
  </si>
  <si>
    <t xml:space="preserve">ANDRE LÜBECK</t>
  </si>
  <si>
    <t xml:space="preserve">FIPE ARD 2021</t>
  </si>
  <si>
    <t xml:space="preserve">LEONARDO DE ALMEIDA </t>
  </si>
  <si>
    <t xml:space="preserve">054094 - AVALIAÇÃO DO DESEMPENHO ORGANIZACIONAL NA GESTÃO DE ENERGIA EM ORGANIZAÇÕES: UMA FERRAMENTA DE APOIO AO PROCESSO DECISÓRIO PARA EFICIÊNCIA ENERGÉTICA</t>
  </si>
  <si>
    <t xml:space="preserve">ANDRESSA DE OLIVEIRA SILVEIRA  </t>
  </si>
  <si>
    <t xml:space="preserve">FIPE SÊNIOR 2021</t>
  </si>
  <si>
    <t xml:space="preserve">GIULIA ZAGO DE OLIVEIRA AZZOLIN</t>
  </si>
  <si>
    <t xml:space="preserve">JOÃO GABRIEL MUNARETO DO AMARAL</t>
  </si>
  <si>
    <t xml:space="preserve">1 Bolsas de IC R$ 400,00 pelo período de 8 meses </t>
  </si>
  <si>
    <t xml:space="preserve">055498 - Percepções decorrentes da Ergonomia Cognitiva nas atividades remotas dos graduandos dos cursos do Centro de Tecnologia da UFSM durante a Pandemia da COVID-19</t>
  </si>
  <si>
    <t xml:space="preserve">ANGELA WEBER RIGHI </t>
  </si>
  <si>
    <t xml:space="preserve">LETICIA TAINA MARCZEWSKI</t>
  </si>
  <si>
    <t xml:space="preserve">CESAR AUGUSTO DE OLIVEIRA PAPPIS</t>
  </si>
  <si>
    <t xml:space="preserve">050824 - EQUALIZAÇÃO E ESTIMAÇÃO DE CANAL EM SISTEMAS SINGLE-CARRIER, MULTICARRIER E MIMO</t>
  </si>
  <si>
    <t xml:space="preserve">CAROLINE LOPES DOS SANTOS</t>
  </si>
  <si>
    <t xml:space="preserve">055410 - Maquete Eletrônica 3D do Centro Histórico de Santa Maria, RS: Centro</t>
  </si>
  <si>
    <t xml:space="preserve">CARYL EDUARDO JOVANOVICH LOPES  </t>
  </si>
  <si>
    <t xml:space="preserve">GABRIELA HENNIG OSMARI</t>
  </si>
  <si>
    <t xml:space="preserve">CARMEN BRUM ROSA  </t>
  </si>
  <si>
    <t xml:space="preserve">FIPE 2021 ARD e JÚNIOR</t>
  </si>
  <si>
    <t xml:space="preserve">JULIA POSSEBON SPELLMEIER</t>
  </si>
  <si>
    <t xml:space="preserve">Requisição do Almoxarifado 005070/2021 - FIPE ARD</t>
  </si>
  <si>
    <t xml:space="preserve">Requisição 006255/2021 - FIPE ARD</t>
  </si>
  <si>
    <t xml:space="preserve">3.3.9.0.39</t>
  </si>
  <si>
    <t xml:space="preserve">Os 1.500,00 estão sendo trocados de 33.90.36 que estava errado</t>
  </si>
  <si>
    <t xml:space="preserve">051696 - Desenvolvimento de Sistema Inteligente para Monitoramento de Condições utilizando Inteligência Artificial para redução dos custos de Operação &amp; Manutenção (O&amp;M) em Aerogeradores.</t>
  </si>
  <si>
    <t xml:space="preserve">CLAITON MORO FRANCHI  </t>
  </si>
  <si>
    <t xml:space="preserve">MATHEUS GAVIRAGHI</t>
  </si>
  <si>
    <t xml:space="preserve">055489 - Desenvolvimento, fabricação e validação de um robô tipo Gantry para manufatura aditiva por deposição a arco</t>
  </si>
  <si>
    <t xml:space="preserve">CRISTIANO JOSE SCHEUER</t>
  </si>
  <si>
    <t xml:space="preserve">LUCAS BASSACO NOGUEIRA</t>
  </si>
  <si>
    <t xml:space="preserve">050059 - Integração Sensorial do Robô Quadrupede TITAN VIII para Navegação.</t>
  </si>
  <si>
    <t xml:space="preserve">DANIEL FERNANDO TELLO GAMARRA         </t>
  </si>
  <si>
    <t xml:space="preserve">ALISSON HENRIQUE KOLLING</t>
  </si>
  <si>
    <t xml:space="preserve">051595 - DESENVOLVIMENTO DE ADSORVENTES COM ALTO POTENCIAL PARA REMOÇÃO DE CONTAMINANTES A PARTIR DE MATERIAIS RESIDUAIS</t>
  </si>
  <si>
    <t xml:space="preserve">EVANDRO STOFFELS MALLMANN    </t>
  </si>
  <si>
    <t xml:space="preserve">WILLIAM MACHADO PICCINI</t>
  </si>
  <si>
    <t xml:space="preserve">055456 - DESENVOLVIMENTO DE ROTA TECNOLÓGICA PARA O PROCESSAMENTO DE CASCAS E FARELO DE ARROZ VISANDO A OBTENÇÃO DE DIVERSOS PRODUTOS</t>
  </si>
  <si>
    <t xml:space="preserve">FIPE JR</t>
  </si>
  <si>
    <t xml:space="preserve">NOME DO ALUNO E MATRÍCULA</t>
  </si>
  <si>
    <t xml:space="preserve">Reclassificação de 33.90.39 - FIPE ARD - 5.500,00</t>
  </si>
  <si>
    <t xml:space="preserve">Empenho 006008/2021 -  FIPE ARD</t>
  </si>
  <si>
    <t xml:space="preserve">Empenho 006009/2021 -  FIPE ARD</t>
  </si>
  <si>
    <t xml:space="preserve">Empenho 006010/2021 -  FIPE ARD</t>
  </si>
  <si>
    <t xml:space="preserve">Empenho 006011/2022  -  FIPE ARD</t>
  </si>
  <si>
    <t xml:space="preserve">Empenho 006012/2022 -  FIPE ARD</t>
  </si>
  <si>
    <t xml:space="preserve">Empenho 006014/2021 -  FIPE ARD</t>
  </si>
  <si>
    <t xml:space="preserve">Empenho 006026/2021 -  FIPE ARD</t>
  </si>
  <si>
    <t xml:space="preserve">Empenho 006028/2021 -  FIPE ARD</t>
  </si>
  <si>
    <t xml:space="preserve">Empenho 006714/2021 -  FIPE ARD</t>
  </si>
  <si>
    <t xml:space="preserve">Empenho 007248/2021 - FIPE ARD</t>
  </si>
  <si>
    <t xml:space="preserve">Empenho 009032/2021 - FIPE ARD</t>
  </si>
  <si>
    <t xml:space="preserve">Empenho 006030/2021 - FIPE JR</t>
  </si>
  <si>
    <t xml:space="preserve">Empenho 006610/2021 - FIPE JR</t>
  </si>
  <si>
    <t xml:space="preserve">Empenho 006024/2021 -  FIPE JR - recebido</t>
  </si>
  <si>
    <t xml:space="preserve">044692 - Projeto e Implementação de Conversor Multinível em Cascata para Testes de Suportabilidade a Afundamentos de Tensão em Turbinas Eólicas</t>
  </si>
  <si>
    <t xml:space="preserve">FERNANDA DE MORAIS CARNIELUTTI</t>
  </si>
  <si>
    <t xml:space="preserve">JOAO VICTOR LOPES ROSA</t>
  </si>
  <si>
    <t xml:space="preserve">055482 - Uso de micro-ondas em sistema semicontínuo para o pré-tratamento de casca de arroz e de soja, visando a obtenção integrada de açúcares fermentescíveis e material sólido adsorvente</t>
  </si>
  <si>
    <t xml:space="preserve">FLÁVIO DIAS MAYER   </t>
  </si>
  <si>
    <t xml:space="preserve">LUIS FERNANDO BARTH</t>
  </si>
  <si>
    <t xml:space="preserve">053482 - DESENVOLVIMENTO E AVALIAÇÃO DE PROTEÇÃO ANTI-ILHAMENTO DE GERAÇÕES DISTRÍBUÍDAS ATRAVÉS DE SIMULAÇÃO EM TEMPO REAL</t>
  </si>
  <si>
    <t xml:space="preserve">GUSTAVO MARCHESAN    </t>
  </si>
  <si>
    <t xml:space="preserve">GABRIELA CURIN ZORZELA</t>
  </si>
  <si>
    <t xml:space="preserve">Reclassificação de 33.30.39 para 33.90.18 - R$ 120,00 (FIPE ARD)</t>
  </si>
  <si>
    <t xml:space="preserve">Bolsa para aluno transferida para NECO-CT, Evento CBQEE, Gabriela Curin Zorzela</t>
  </si>
  <si>
    <t xml:space="preserve">Requisição de material 004990/2121 - FIPE ARD</t>
  </si>
  <si>
    <t xml:space="preserve">Requisição de material 005654/2021 - FIPE ARD</t>
  </si>
  <si>
    <t xml:space="preserve">Requisição de material 006322/2021 - FIPE ARD</t>
  </si>
  <si>
    <t xml:space="preserve">Empenho 008973/2021 (apenas 1 item pq tb é do Prof. Luiz Fernando ) - FIPE ARD</t>
  </si>
  <si>
    <t xml:space="preserve">Empenho 008985/2021 - FIPE ARD (recebido)</t>
  </si>
  <si>
    <t xml:space="preserve">Empenho 009080/2021 (apenas 50% pq tb é do Prof. Luiz Fernando ) - FIPE ARD</t>
  </si>
  <si>
    <t xml:space="preserve">Composição de Outros Serviços de Terceiros - Pessoa Jurídica</t>
  </si>
  <si>
    <t xml:space="preserve">Taxa de Inscrição Congresso Brasileiro de Automática</t>
  </si>
  <si>
    <t xml:space="preserve">055232 - Ensino de Projeto no Curso de Arquitetura e Urbanismo: Imaginários, Procedimento Metodológicos e Experimentações</t>
  </si>
  <si>
    <t xml:space="preserve">JOSICLER ORBEM ALBERTON    </t>
  </si>
  <si>
    <t xml:space="preserve">FEDERICA DE LA BARRERA CAMELO</t>
  </si>
  <si>
    <t xml:space="preserve">Luiz Miqguel Cescon Cezar - 2ACT</t>
  </si>
  <si>
    <t xml:space="preserve">Reclassificação de recursos de 33.90.30 - pgto bolsas eventuais - R$ 680,00 FIPE ARD</t>
  </si>
  <si>
    <t xml:space="preserve">Reclassificação de recursos de 33.90.39 - pgto bolsas eventuais - R$ 820,00 FIPE ARD</t>
  </si>
  <si>
    <t xml:space="preserve">Requisição de material 005904/2021</t>
  </si>
  <si>
    <t xml:space="preserve">Requisição de material 005917/2021</t>
  </si>
  <si>
    <t xml:space="preserve">Serviços de Terceiros - Pessoa Jurídica</t>
  </si>
  <si>
    <t xml:space="preserve">Material da Imprensa Univesitária. transferência de recursos p/ gráfica</t>
  </si>
  <si>
    <t xml:space="preserve">055208 - EXPLORAÇÃO DE UMA METODOLOGIA DE VERIFICAÇÃO APLICADA AO FLUXO DE PROJETO ASIC</t>
  </si>
  <si>
    <t xml:space="preserve">LEONARDO LONDERO DE OLIVEIRA     </t>
  </si>
  <si>
    <t xml:space="preserve">GABRIEL HENRIQUE EISENKRAEMER</t>
  </si>
  <si>
    <t xml:space="preserve">053827 - Módulo pré-processador gráfico e complementar ao EMTP-ATP para aplicações industriais</t>
  </si>
  <si>
    <t xml:space="preserve">ARTHUR JOHANN ROHRIG</t>
  </si>
  <si>
    <t xml:space="preserve">Transferência de recuros de 33.90.39 para 33.90.30 - 3.200,00</t>
  </si>
  <si>
    <t xml:space="preserve">Requisição de material 006321/2021 - FIPE ARD</t>
  </si>
  <si>
    <t xml:space="preserve">Empenho 008973/2021 (apenas 2 itens pq tb é do Prof. Gustavo ) - FIPE ARD</t>
  </si>
  <si>
    <t xml:space="preserve">Empenho 009080/2021 (apenas 50% pq tb é do Prof. Gustavo ) - FIPE ARD</t>
  </si>
  <si>
    <t xml:space="preserve">53784 Projeto de Arquitetura - Vila Resistência, Santa Maria - RS</t>
  </si>
  <si>
    <t xml:space="preserve">MACKLINI DALLA NORA </t>
  </si>
  <si>
    <t xml:space="preserve">FIPE JÚNIOR 2021</t>
  </si>
  <si>
    <t xml:space="preserve">PEDRO LUCAS BATISTA DE CARVALHO</t>
  </si>
  <si>
    <t xml:space="preserve">JOÃO VICTOR COMIS BERGUEMAIER</t>
  </si>
  <si>
    <t xml:space="preserve">053338 - VIABILIDADE DA INSTALAÇÃO DE MÓDULOS FOTOVOLTAICOS NA FACHADA NORTE DE HABITAÇÕES DE INTERESSE SOCIAL (HIS) NO MUNICÍPIO DE SANTA MARIA-RS</t>
  </si>
  <si>
    <t xml:space="preserve">MARCOS ALBERTO OSS VAGHETTI      </t>
  </si>
  <si>
    <t xml:space="preserve">GABRIEL VARGAS WEGENER</t>
  </si>
  <si>
    <t xml:space="preserve">053915 - Feijão guandu (Cajanus cajan (L.) Millsp.) em consórcio com o plantio de espécies nativas em área de restauração ecológica.</t>
  </si>
  <si>
    <t xml:space="preserve">MARILISE MENDONCA KRUGEL    </t>
  </si>
  <si>
    <t xml:space="preserve">JOANA LOVISON </t>
  </si>
  <si>
    <t xml:space="preserve">055389 - Avaliação da capacidade adaptativa empresarial para a superação de adversidades</t>
  </si>
  <si>
    <t xml:space="preserve">MARLON SOLIMAN  </t>
  </si>
  <si>
    <t xml:space="preserve">FIPE 2021 JÚNIOR</t>
  </si>
  <si>
    <t xml:space="preserve">MATHEUS PEDROSO VALAU SOARES</t>
  </si>
  <si>
    <t xml:space="preserve">052950 - Valoração dos impactos da geração distribuída no equilíbrio econômico-financeiro da distribuidora com proposição de novos modelos de negócio e mudança regulatória nacional</t>
  </si>
  <si>
    <t xml:space="preserve">MAURICIO SPERANDIO      </t>
  </si>
  <si>
    <t xml:space="preserve">FIPE 2021 SÊNIOR</t>
  </si>
  <si>
    <t xml:space="preserve">JOAO FELIPE AMARAL SANTIAGO</t>
  </si>
  <si>
    <t xml:space="preserve">048678 - Avaliação da qualidade de alimentos industrializados</t>
  </si>
  <si>
    <t xml:space="preserve">MONICA BEATRIZ ALVARADO SOARES     </t>
  </si>
  <si>
    <t xml:space="preserve">Empenho 007010/2021</t>
  </si>
  <si>
    <t xml:space="preserve">Empenho 007022/2021</t>
  </si>
  <si>
    <t xml:space="preserve">Empenho 007027/2021</t>
  </si>
  <si>
    <t xml:space="preserve">Empenho 007034/2021</t>
  </si>
  <si>
    <t xml:space="preserve">Empenho 007036/2021</t>
  </si>
  <si>
    <t xml:space="preserve">Empenho 007038/2021</t>
  </si>
  <si>
    <t xml:space="preserve">Empenho 007039/2021</t>
  </si>
  <si>
    <t xml:space="preserve">Empenho 007041/2021</t>
  </si>
  <si>
    <t xml:space="preserve">Empenho 007043/2021</t>
  </si>
  <si>
    <t xml:space="preserve">MORGANA PIZZOLATO   </t>
  </si>
  <si>
    <t xml:space="preserve">LUIZA HOCH PASCHOALIN DE OLIVEIRA</t>
  </si>
  <si>
    <t xml:space="preserve">055521 - Metais Porosos e suas Propriedades Mecânicas e Acústicas</t>
  </si>
  <si>
    <t xml:space="preserve">NATÁLIA DE FREITAS DAUDT      </t>
  </si>
  <si>
    <t xml:space="preserve">SÉRGIO NOAL ALVES</t>
  </si>
  <si>
    <t xml:space="preserve">045527 - ANÁLISE DO USO REGENERATIVO DA COMBUSTÃO EM PROCESSOS DE GERAÇÃO DE ENERGIA</t>
  </si>
  <si>
    <t xml:space="preserve">NATTAN ROBERTO CAETANO   </t>
  </si>
  <si>
    <t xml:space="preserve">Augusto Botton Possebon - 2ACT</t>
  </si>
  <si>
    <t xml:space="preserve">Nátali Schimidt Golçalves da Conceição - 2ACT</t>
  </si>
  <si>
    <t xml:space="preserve">Reclassificado de 33.90.39 para 33.90.18 - 2.300,00</t>
  </si>
  <si>
    <t xml:space="preserve">Bolsa eventual Augusto Botton Possebon </t>
  </si>
  <si>
    <t xml:space="preserve">Bolsa eventual Nátali Schimidt Golçalves da Conceição </t>
  </si>
  <si>
    <t xml:space="preserve">049981 - Desenvolvimento e Implementação de Sistemas de Controle e Observadores de Estados Aplicados a Máquinas Elétricas</t>
  </si>
  <si>
    <t xml:space="preserve">RODRIGO PADILHA VIEIRA      </t>
  </si>
  <si>
    <t xml:space="preserve">TAINA LERSCH</t>
  </si>
  <si>
    <t xml:space="preserve">055436 - ESTUDO DO COMPORTAMENTO MECÂNICO E MICROESTRUTURAL DE ARGAMASSAS ACOMETIDAS POR FORMAÇÃO DE ETRINGITA TARDIA QUANDO SUBMETIDOS À ALTAS TEMPERATURAS</t>
  </si>
  <si>
    <t xml:space="preserve">ROGERIO CATTELAN ANTOCHEVES DE LIMA     </t>
  </si>
  <si>
    <t xml:space="preserve">MATHEUS PINHEIRO CANES</t>
  </si>
  <si>
    <t xml:space="preserve">053953 - Investigação e desenvolvimento de motores de combustão interna</t>
  </si>
  <si>
    <t xml:space="preserve">FELIPE MACHADO BALBOM</t>
  </si>
  <si>
    <t xml:space="preserve">1 Bolsas de IC R$ 400,00 pelo período de 8 meses - FIPE ARD</t>
  </si>
  <si>
    <t xml:space="preserve">Requisição de material 005195/2021</t>
  </si>
  <si>
    <t xml:space="preserve">046618 - CARACTERIZAÇÃO E MODELAGEM DO COMPORTAMENTO DINÂMICO DE MATERIAIS E ESTRUTURAS MECÂNICAS</t>
  </si>
  <si>
    <t xml:space="preserve">TIAGO DOS SANTOS     </t>
  </si>
  <si>
    <t xml:space="preserve">FIPE JÚNIOR 2021 </t>
  </si>
  <si>
    <t xml:space="preserve">MARIA JOSE SILVA CARVALHO</t>
  </si>
  <si>
    <t xml:space="preserve">ELIANE FISCHBORN </t>
  </si>
  <si>
    <t xml:space="preserve">1 Bolsas de IC R$ 400,00 pelo período de 8 meses - FIPE JÚNIOR - R$ 3.200,00</t>
  </si>
  <si>
    <t xml:space="preserve">Não teve bolsista em julho e agosto</t>
  </si>
  <si>
    <t xml:space="preserve">053573 - REALIDADE VIRTUAL ACÚSTICA E SIMULAÇÃO NUMÉRICA DE CAMPO ACÚSTICO EM SALAS</t>
  </si>
  <si>
    <t xml:space="preserve">VIVIANE SUZEY GOMES DE MELO   </t>
  </si>
  <si>
    <t xml:space="preserve">GABRIEL BRAGA REGATTIERI SAMPAIO</t>
  </si>
  <si>
    <t xml:space="preserve">055486 - Sistemas de aquisição de sinais e processamento baseado em microfones MEMS</t>
  </si>
  <si>
    <t xml:space="preserve">WILLIAM D'ANDREA FONSECA           </t>
  </si>
  <si>
    <t xml:space="preserve">FELIPE RAMOS DE MELLO</t>
  </si>
  <si>
    <t xml:space="preserve">Empenho de bolsas evntuais 003857/2021/2021 - SIAFI 400300</t>
  </si>
  <si>
    <t xml:space="preserve">23081.057329/2021-28</t>
  </si>
  <si>
    <t xml:space="preserve">Bolsistas Atuação</t>
  </si>
  <si>
    <t xml:space="preserve">LEONARDO DE ALMEIDA PAVINATO    </t>
  </si>
  <si>
    <t xml:space="preserve">FELIPE MACHADO BALBOM   </t>
  </si>
  <si>
    <t xml:space="preserve">DAVID TRINDADE DISCONSI  </t>
  </si>
  <si>
    <t xml:space="preserve">GABRIELA CURIN ZORZELA  </t>
  </si>
  <si>
    <t xml:space="preserve">ARTHUR JOHANN ROHRIG    </t>
  </si>
  <si>
    <t xml:space="preserve">MATHEUS PEDROSO VALAU SOARES      </t>
  </si>
  <si>
    <t xml:space="preserve">ELIANE FISCHBORN</t>
  </si>
  <si>
    <t xml:space="preserve">GIULIA ZAGO DE OLIVEIRA AZZOLIN      </t>
  </si>
  <si>
    <t xml:space="preserve">LETICIA TAINA MARCZEWSKI     </t>
  </si>
  <si>
    <t xml:space="preserve">CAROLINE LOPES DOS SANTOS   </t>
  </si>
  <si>
    <t xml:space="preserve">GABRIELA HENNIG OSMARI </t>
  </si>
  <si>
    <t xml:space="preserve">ALISSON HENRIQUE KOLLING </t>
  </si>
  <si>
    <t xml:space="preserve">WILLIAM MACHADO PICCINI    </t>
  </si>
  <si>
    <t xml:space="preserve">LUIS FERNANDO BARTH </t>
  </si>
  <si>
    <t xml:space="preserve">GABRIEL HENRIQUE EISENKRAEMER     </t>
  </si>
  <si>
    <t xml:space="preserve">GABRIEL VARGAS WEGENER </t>
  </si>
  <si>
    <t xml:space="preserve">JOANA LOVISON   </t>
  </si>
  <si>
    <t xml:space="preserve">JOAO FELIPE AMARAL SANTIAGO      </t>
  </si>
  <si>
    <t xml:space="preserve">TAINA LERSCH  </t>
  </si>
  <si>
    <t xml:space="preserve">MATHEUS PINHEIRO CANES </t>
  </si>
  <si>
    <t xml:space="preserve">FELIPE RAMOS DE MELLO    </t>
  </si>
  <si>
    <t xml:space="preserve">SALDO EMPENHO</t>
  </si>
  <si>
    <t xml:space="preserve">Empenho de bolsas evntuais 008548/2021/2021 - SIAFI xxxxx</t>
  </si>
  <si>
    <t xml:space="preserve">23081.076074/2021-01</t>
  </si>
  <si>
    <t xml:space="preserve">Nattan</t>
  </si>
  <si>
    <t xml:space="preserve">Bolsa eventual Nátali Schimidt Golçalves da Conceição</t>
  </si>
  <si>
    <t xml:space="preserve">Bolsa eventual Luiz Miguel Cescon Cezar</t>
  </si>
  <si>
    <t xml:space="preserve">Josicler</t>
  </si>
  <si>
    <t xml:space="preserve">Bolsa eventual Luiz Miguel Cescon Cezar </t>
  </si>
  <si>
    <t xml:space="preserve">Tiago Zardin Patias</t>
  </si>
  <si>
    <t xml:space="preserve">Foz do Iguaçu</t>
  </si>
  <si>
    <t xml:space="preserve">000750/2020</t>
  </si>
  <si>
    <t xml:space="preserve">02/12 a 05/12</t>
  </si>
  <si>
    <t xml:space="preserve">Participar de Feira do Turismo conforme previsto do projeto</t>
  </si>
  <si>
    <t xml:space="preserve">OK</t>
  </si>
  <si>
    <t xml:space="preserve">SALDO TOTAL DO EMPENHO</t>
  </si>
  <si>
    <t xml:space="preserve">Empenho Diárias nº 009111/2019 (SIAFI 401406)</t>
  </si>
  <si>
    <t xml:space="preserve">047342 - PROMOÇÃO E PROTEÇÃO DA SAÚDE MATERNO-INFANTIL COM ÊNFASE NO ALEITAMENTO MATERNO E NO NASCIMENTO SEGURO</t>
  </si>
  <si>
    <t xml:space="preserve">Fernanda Beheregaray Cabral</t>
  </si>
  <si>
    <t xml:space="preserve">FIEX 2020</t>
  </si>
  <si>
    <t xml:space="preserve">SOLICITADO</t>
  </si>
  <si>
    <t xml:space="preserve">EXECUTADO</t>
  </si>
  <si>
    <t xml:space="preserve">3.3.9.0.14.00</t>
  </si>
  <si>
    <t xml:space="preserve">Agosto</t>
  </si>
  <si>
    <t xml:space="preserve">-</t>
  </si>
  <si>
    <t xml:space="preserve">3.3.9.0.18.00</t>
  </si>
  <si>
    <t xml:space="preserve">Setembro</t>
  </si>
  <si>
    <t xml:space="preserve">3.3.9.0.30.00</t>
  </si>
  <si>
    <t xml:space="preserve">**</t>
  </si>
  <si>
    <t xml:space="preserve">Outubro</t>
  </si>
  <si>
    <t xml:space="preserve">3.3.9.0.33.00</t>
  </si>
  <si>
    <t xml:space="preserve">Novembro</t>
  </si>
  <si>
    <t xml:space="preserve">3.3.9.0.36.00</t>
  </si>
  <si>
    <t xml:space="preserve">Outros Serviços de Terceiros - Pessoa Física</t>
  </si>
  <si>
    <t xml:space="preserve">Dezembro</t>
  </si>
  <si>
    <t xml:space="preserve">3.3.9.0.39.00</t>
  </si>
  <si>
    <t xml:space="preserve">Outros Serviços de Terceiros - Pessoa Jurídica</t>
  </si>
  <si>
    <t xml:space="preserve">Janeiro</t>
  </si>
  <si>
    <t xml:space="preserve">3.3.9.0.47.00</t>
  </si>
  <si>
    <t xml:space="preserve">4.4.9.0.52.00</t>
  </si>
  <si>
    <t xml:space="preserve">Equipamentos e Material Permanente</t>
  </si>
  <si>
    <t xml:space="preserve">** Reclassificação do valor de R$ 750,00 da rubrica Serviços de Terceiros - PJ para a rubrica Material de Consumo - QDD. Crédito 002072/2020 e QDD Débito 002071/2020</t>
  </si>
  <si>
    <t xml:space="preserve">2 Bolsas de Iniciação Científica pelo período de 5 meses</t>
  </si>
  <si>
    <t xml:space="preserve">Especificação do Material de Consumo:</t>
  </si>
  <si>
    <t xml:space="preserve">Requisição de material do almoxarifado nº 005379/2020 - Dia 21/09</t>
  </si>
  <si>
    <t xml:space="preserve">Empenho nº 009397/2020 (SIAFI 802691) - Camisas Pólo</t>
  </si>
  <si>
    <t xml:space="preserve">Empenho nº 009476/2020 (SIAFI 802708) - Ecobags</t>
  </si>
  <si>
    <t xml:space="preserve">Requisição de material do almoxarifado nº 000514/2021 - Dia 22/01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</si>
</sst>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[$R$-416]#.##000\ ;\-[$R$-416]#.##000\ ;[$R$-416]\-00\ ;@\ "/>
    <numFmt numFmtId="166" formatCode="@"/>
    <numFmt numFmtId="167" formatCode="[$R$]#,##0.00\ ;\-[$R$]#,##0.00\ ;[$R$]\-00\ ;@\ "/>
    <numFmt numFmtId="168" formatCode="[$R$]#,##0.00"/>
    <numFmt numFmtId="169" formatCode="#,##0.00"/>
    <numFmt numFmtId="170" formatCode="&quot;R$ &quot;#,##0.00;[RED]&quot;R$ &quot;#,##0.00"/>
    <numFmt numFmtId="171" formatCode="mmm/yy"/>
    <numFmt numFmtId="172" formatCode="d/mmm"/>
    <numFmt numFmtId="173" formatCode="&quot; R$ &quot;#,##0.00\ ;&quot;-R$ &quot;#,##0.00\ ;&quot; R$ -&quot;#\ ;@\ "/>
    <numFmt numFmtId="174" formatCode="mmm/d"/>
    <numFmt numFmtId="175" formatCode="d/m/yy"/>
    <numFmt numFmtId="176" formatCode="dd/mm/yy"/>
    <numFmt numFmtId="177" formatCode="#,##0"/>
    <numFmt numFmtId="178" formatCode="[$R$-416]\ #,##0.00;[RED]\-[$R$-416]\ #,##0.00"/>
    <numFmt numFmtId="179" formatCode="mm/yy"/>
    <numFmt numFmtId="180" formatCode="[$R$-416]\ #.##000\ ;\-[$R$-416]\ #.##000\ ;[$R$-416]&quot; -&quot;00\ ;@\ "/>
    <numFmt numFmtId="181" formatCode="#,##0.00\ ;#,##0.00\ ;\-#\ ;@\ "/>
    <numFmt numFmtId="182" formatCode="[$R$-416]\ #,##0.00;[RED]\-[$R$-416]\ #,##0.00"/>
    <numFmt numFmtId="183" formatCode="[$R$ -416]#,##0.00"/>
    <numFmt numFmtId="184" formatCode="[$R$-416]\ #,##0.00"/>
  </numFmts>
  <fonts count="36">
    <font>
      <sz val="11"/>
      <color rgb="FF000000"/>
      <name val="Liberation sans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Liberation sans1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Liberation sans1"/>
      <family val="0"/>
      <charset val="1"/>
    </font>
    <font>
      <b val="true"/>
      <sz val="10"/>
      <color rgb="FFFFFFFF"/>
      <name val="Arial"/>
      <family val="0"/>
      <charset val="1"/>
    </font>
    <font>
      <sz val="10"/>
      <color rgb="FF000000"/>
      <name val="Liberation sans1"/>
      <family val="0"/>
      <charset val="1"/>
    </font>
    <font>
      <b val="true"/>
      <sz val="10"/>
      <color rgb="FF000000"/>
      <name val="Liberation sans1"/>
      <family val="0"/>
      <charset val="1"/>
    </font>
    <font>
      <sz val="10"/>
      <color rgb="FF000000"/>
      <name val="Arial"/>
      <family val="0"/>
      <charset val="1"/>
    </font>
    <font>
      <b val="true"/>
      <sz val="11"/>
      <color rgb="FFFFFFFF"/>
      <name val="Calibri"/>
      <family val="0"/>
      <charset val="1"/>
    </font>
    <font>
      <sz val="10"/>
      <color rgb="FFFF0000"/>
      <name val="Liberation sans1"/>
      <family val="0"/>
      <charset val="1"/>
    </font>
    <font>
      <sz val="10"/>
      <color rgb="FFA61C00"/>
      <name val="Liberation sans1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FF0000"/>
      <name val="Liberation sans1"/>
      <family val="0"/>
      <charset val="1"/>
    </font>
    <font>
      <sz val="11"/>
      <color rgb="FF000000"/>
      <name val="Arial"/>
      <family val="0"/>
      <charset val="1"/>
    </font>
    <font>
      <sz val="11"/>
      <color rgb="FFFF0000"/>
      <name val="Calibri"/>
      <family val="0"/>
      <charset val="1"/>
    </font>
    <font>
      <sz val="10"/>
      <color rgb="FF0000FF"/>
      <name val="Liberation sans1"/>
      <family val="0"/>
      <charset val="1"/>
    </font>
    <font>
      <sz val="12"/>
      <color rgb="FF000000"/>
      <name val="Arial"/>
      <family val="0"/>
      <charset val="1"/>
    </font>
    <font>
      <sz val="12"/>
      <color rgb="FF0000FF"/>
      <name val="Liberation sans1"/>
      <family val="0"/>
      <charset val="1"/>
    </font>
    <font>
      <sz val="12"/>
      <color rgb="FF0000FF"/>
      <name val="Arial"/>
      <family val="0"/>
      <charset val="1"/>
    </font>
    <font>
      <sz val="11"/>
      <color rgb="FF000000"/>
      <name val="Calibri"/>
      <family val="0"/>
      <charset val="1"/>
    </font>
    <font>
      <b val="true"/>
      <sz val="12"/>
      <color rgb="FF0000FF"/>
      <name val="Liberation sans1"/>
      <family val="0"/>
      <charset val="1"/>
    </font>
    <font>
      <sz val="11"/>
      <color rgb="FF000000"/>
      <name val="&quot;liberation sans1&quot;"/>
      <family val="0"/>
      <charset val="1"/>
    </font>
    <font>
      <b val="true"/>
      <sz val="10"/>
      <color rgb="FFFF0000"/>
      <name val="Arial"/>
      <family val="0"/>
      <charset val="1"/>
    </font>
    <font>
      <sz val="10"/>
      <color rgb="FFED7D31"/>
      <name val="Arial"/>
      <family val="0"/>
      <charset val="1"/>
    </font>
    <font>
      <b val="true"/>
      <sz val="10"/>
      <color rgb="FFED7D31"/>
      <name val="Liberation sans1"/>
      <family val="0"/>
      <charset val="1"/>
    </font>
    <font>
      <sz val="10"/>
      <color rgb="FF00A933"/>
      <name val="Arial"/>
      <family val="0"/>
      <charset val="1"/>
    </font>
    <font>
      <sz val="11"/>
      <color rgb="FF000000"/>
      <name val="Roboto"/>
      <family val="0"/>
      <charset val="1"/>
    </font>
    <font>
      <sz val="11"/>
      <color rgb="FFED7D31"/>
      <name val="Arial"/>
      <family val="0"/>
      <charset val="1"/>
    </font>
    <font>
      <sz val="10"/>
      <color rgb="FFFF6600"/>
      <name val="Arial"/>
      <family val="0"/>
      <charset val="1"/>
    </font>
    <font>
      <sz val="11"/>
      <color rgb="FF000000"/>
      <name val="Inherit"/>
      <family val="0"/>
      <charset val="1"/>
    </font>
    <font>
      <sz val="8"/>
      <color rgb="FF000000"/>
      <name val="Arial"/>
      <family val="0"/>
      <charset val="1"/>
    </font>
    <font>
      <b val="true"/>
      <sz val="11"/>
      <color rgb="FFFFFFFF"/>
      <name val="Arial"/>
      <family val="0"/>
      <charset val="1"/>
    </font>
    <font>
      <sz val="10"/>
      <color rgb="FFFF0000"/>
      <name val="Arial"/>
      <family val="0"/>
      <charset val="1"/>
    </font>
  </fonts>
  <fills count="18">
    <fill>
      <patternFill patternType="none"/>
    </fill>
    <fill>
      <patternFill patternType="gray125"/>
    </fill>
    <fill>
      <patternFill patternType="solid">
        <fgColor rgb="FF4472C4"/>
        <bgColor rgb="FF2F75B5"/>
      </patternFill>
    </fill>
    <fill>
      <patternFill patternType="solid">
        <fgColor rgb="FFA9D08E"/>
        <bgColor rgb="FFC0C0C0"/>
      </patternFill>
    </fill>
    <fill>
      <patternFill patternType="solid">
        <fgColor rgb="FF9BC2E6"/>
        <bgColor rgb="FFC0C0C0"/>
      </patternFill>
    </fill>
    <fill>
      <patternFill patternType="solid">
        <fgColor rgb="FF2F75B5"/>
        <bgColor rgb="FF4472C4"/>
      </patternFill>
    </fill>
    <fill>
      <patternFill patternType="solid">
        <fgColor rgb="FFBDD7EE"/>
        <bgColor rgb="FFD9D9D9"/>
      </patternFill>
    </fill>
    <fill>
      <patternFill patternType="solid">
        <fgColor rgb="FF5B9BD5"/>
        <bgColor rgb="FF4472C4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00A933"/>
        <bgColor rgb="FF069A2E"/>
      </patternFill>
    </fill>
    <fill>
      <patternFill patternType="solid">
        <fgColor rgb="FFE6E6E6"/>
        <bgColor rgb="FFF2F2F2"/>
      </patternFill>
    </fill>
    <fill>
      <patternFill patternType="solid">
        <fgColor rgb="FFF2F2F2"/>
        <bgColor rgb="FFE6E6E6"/>
      </patternFill>
    </fill>
    <fill>
      <patternFill patternType="solid">
        <fgColor rgb="FFFFFFCC"/>
        <bgColor rgb="FFFFFFFF"/>
      </patternFill>
    </fill>
    <fill>
      <patternFill patternType="solid">
        <fgColor rgb="FF008000"/>
        <bgColor rgb="FF069A2E"/>
      </patternFill>
    </fill>
    <fill>
      <patternFill patternType="solid">
        <fgColor rgb="FFC0C0C0"/>
        <bgColor rgb="FFBDD7EE"/>
      </patternFill>
    </fill>
    <fill>
      <patternFill patternType="solid">
        <fgColor rgb="FF069A2E"/>
        <bgColor rgb="FF00A933"/>
      </patternFill>
    </fill>
    <fill>
      <patternFill patternType="solid">
        <fgColor rgb="FFD9D9D9"/>
        <bgColor rgb="FFE6E6E6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/>
      <right style="hair"/>
      <top style="hair">
        <color rgb="FF2F75B5"/>
      </top>
      <bottom/>
      <diagonal/>
    </border>
    <border diagonalUp="false" diagonalDown="false">
      <left style="hair"/>
      <right style="hair"/>
      <top style="hair">
        <color rgb="FF2F75B5"/>
      </top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6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3" fillId="6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7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7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7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7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7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9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8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0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4" fillId="9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1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6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6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1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6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11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1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0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2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1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1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1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1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0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8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0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1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0" fillId="11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1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1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0" fillId="11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0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9" fillId="2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26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6" fillId="11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0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1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11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1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6" fontId="10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3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8" fontId="22" fillId="13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8" fontId="14" fillId="1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11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5" fillId="11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5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5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5" fillId="1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0" fontId="7" fillId="1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8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6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1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1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5" fillId="1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0" fillId="8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8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8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1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7" fillId="1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82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2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2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2" fontId="14" fillId="1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2" fontId="34" fillId="1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1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11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3" fontId="5" fillId="17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7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7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1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3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1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17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17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1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11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11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A933"/>
      <rgbColor rgb="FFC0C0C0"/>
      <rgbColor rgb="FF808080"/>
      <rgbColor rgb="FF5B9BD5"/>
      <rgbColor rgb="FF993366"/>
      <rgbColor rgb="FFFFFFCC"/>
      <rgbColor rgb="FFF2F2F2"/>
      <rgbColor rgb="FF660066"/>
      <rgbColor rgb="FFED7D31"/>
      <rgbColor rgb="FF2F75B5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D9D9D9"/>
      <rgbColor rgb="FFFFFF99"/>
      <rgbColor rgb="FF9BC2E6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A9D08E"/>
      <rgbColor rgb="FF003366"/>
      <rgbColor rgb="FF069A2E"/>
      <rgbColor rgb="FF003300"/>
      <rgbColor rgb="FF333300"/>
      <rgbColor rgb="FFA61C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28" activeCellId="0" sqref="G28"/>
    </sheetView>
  </sheetViews>
  <sheetFormatPr defaultColWidth="12.6171875" defaultRowHeight="15" zeroHeight="false" outlineLevelRow="0" outlineLevelCol="0"/>
  <cols>
    <col collapsed="false" customWidth="true" hidden="false" outlineLevel="0" max="2" min="2" style="0" width="43.25"/>
    <col collapsed="false" customWidth="true" hidden="false" outlineLevel="0" max="3" min="3" style="0" width="12.5"/>
    <col collapsed="false" customWidth="true" hidden="false" outlineLevel="0" max="4" min="4" style="0" width="15.63"/>
    <col collapsed="false" customWidth="true" hidden="false" outlineLevel="0" max="5" min="5" style="0" width="12.5"/>
    <col collapsed="false" customWidth="true" hidden="false" outlineLevel="0" max="7" min="6" style="0" width="13.5"/>
    <col collapsed="false" customWidth="true" hidden="false" outlineLevel="0" max="9" min="8" style="0" width="12.88"/>
    <col collapsed="false" customWidth="true" hidden="false" outlineLevel="0" max="13" min="10" style="0" width="12.5"/>
    <col collapsed="false" customWidth="true" hidden="false" outlineLevel="0" max="16" min="14" style="0" width="13.5"/>
    <col collapsed="false" customWidth="true" hidden="false" outlineLevel="0" max="17" min="17" style="0" width="15.63"/>
    <col collapsed="false" customWidth="true" hidden="false" outlineLevel="0" max="18" min="18" style="0" width="13.38"/>
    <col collapsed="false" customWidth="true" hidden="false" outlineLevel="0" max="19" min="19" style="0" width="12.5"/>
    <col collapsed="false" customWidth="true" hidden="false" outlineLevel="0" max="26" min="20" style="0" width="8.63"/>
  </cols>
  <sheetData>
    <row r="1" customFormat="false" ht="38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customFormat="false" ht="14.2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5.75" hidden="false" customHeight="true" outlineLevel="0" collapsed="false">
      <c r="A4" s="5" t="s">
        <v>2</v>
      </c>
      <c r="B4" s="5"/>
      <c r="C4" s="5"/>
      <c r="D4" s="5"/>
      <c r="E4" s="5"/>
      <c r="F4" s="6" t="s">
        <v>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 t="s">
        <v>4</v>
      </c>
      <c r="S4" s="2"/>
      <c r="T4" s="2"/>
      <c r="U4" s="2"/>
      <c r="V4" s="2"/>
      <c r="W4" s="2"/>
      <c r="X4" s="2"/>
      <c r="Y4" s="2"/>
      <c r="Z4" s="2"/>
    </row>
    <row r="5" customFormat="false" ht="25.5" hidden="false" customHeight="true" outlineLevel="0" collapsed="false">
      <c r="A5" s="8"/>
      <c r="B5" s="8"/>
      <c r="C5" s="9"/>
      <c r="D5" s="10" t="s">
        <v>5</v>
      </c>
      <c r="E5" s="10"/>
      <c r="F5" s="10" t="s">
        <v>6</v>
      </c>
      <c r="G5" s="10"/>
      <c r="H5" s="10" t="s">
        <v>7</v>
      </c>
      <c r="I5" s="10"/>
      <c r="J5" s="10" t="s">
        <v>8</v>
      </c>
      <c r="K5" s="10"/>
      <c r="L5" s="10" t="s">
        <v>9</v>
      </c>
      <c r="M5" s="10"/>
      <c r="N5" s="10" t="s">
        <v>10</v>
      </c>
      <c r="O5" s="10"/>
      <c r="P5" s="10" t="s">
        <v>11</v>
      </c>
      <c r="Q5" s="10"/>
      <c r="R5" s="11"/>
      <c r="S5" s="2"/>
      <c r="T5" s="2"/>
      <c r="U5" s="2"/>
      <c r="V5" s="2"/>
      <c r="W5" s="2"/>
      <c r="X5" s="2"/>
      <c r="Y5" s="2"/>
      <c r="Z5" s="2"/>
    </row>
    <row r="6" customFormat="false" ht="23.25" hidden="false" customHeight="true" outlineLevel="0" collapsed="false">
      <c r="A6" s="12" t="s">
        <v>12</v>
      </c>
      <c r="B6" s="13" t="s">
        <v>13</v>
      </c>
      <c r="C6" s="14" t="s">
        <v>14</v>
      </c>
      <c r="D6" s="15" t="s">
        <v>15</v>
      </c>
      <c r="E6" s="16" t="s">
        <v>16</v>
      </c>
      <c r="F6" s="17" t="s">
        <v>17</v>
      </c>
      <c r="G6" s="16" t="s">
        <v>18</v>
      </c>
      <c r="H6" s="17" t="s">
        <v>19</v>
      </c>
      <c r="I6" s="16" t="s">
        <v>20</v>
      </c>
      <c r="J6" s="17" t="s">
        <v>21</v>
      </c>
      <c r="K6" s="16" t="s">
        <v>22</v>
      </c>
      <c r="L6" s="17" t="s">
        <v>23</v>
      </c>
      <c r="M6" s="16" t="s">
        <v>24</v>
      </c>
      <c r="N6" s="17" t="s">
        <v>25</v>
      </c>
      <c r="O6" s="16" t="s">
        <v>26</v>
      </c>
      <c r="P6" s="17" t="s">
        <v>27</v>
      </c>
      <c r="Q6" s="16" t="s">
        <v>28</v>
      </c>
      <c r="R6" s="15" t="s">
        <v>29</v>
      </c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18" t="s">
        <v>30</v>
      </c>
      <c r="B7" s="19" t="s">
        <v>31</v>
      </c>
      <c r="C7" s="20" t="s">
        <v>32</v>
      </c>
      <c r="D7" s="21" t="n">
        <v>3200</v>
      </c>
      <c r="E7" s="22" t="n">
        <f aca="false">André!L32</f>
        <v>3200</v>
      </c>
      <c r="F7" s="23"/>
      <c r="G7" s="24"/>
      <c r="H7" s="25"/>
      <c r="I7" s="26"/>
      <c r="J7" s="27"/>
      <c r="K7" s="28"/>
      <c r="L7" s="27"/>
      <c r="M7" s="28"/>
      <c r="N7" s="29"/>
      <c r="O7" s="30"/>
      <c r="P7" s="29"/>
      <c r="Q7" s="30"/>
      <c r="R7" s="31" t="n">
        <f aca="false">CONSOLIDADO!$D7+CONSOLIDADO!$F7+CONSOLIDADO!$H7+CONSOLIDADO!$J7+CONSOLIDADO!$L7+CONSOLIDADO!$N7+CONSOLIDADO!$P7-CONSOLIDADO!$E7-CONSOLIDADO!$G7-CONSOLIDADO!$I7-CONSOLIDADO!$K7-CONSOLIDADO!$M7-CONSOLIDADO!$O7-CONSOLIDADO!$Q7</f>
        <v>0</v>
      </c>
      <c r="S7" s="2"/>
      <c r="T7" s="2"/>
      <c r="U7" s="2"/>
      <c r="V7" s="2"/>
      <c r="W7" s="2"/>
      <c r="X7" s="2"/>
      <c r="Y7" s="2"/>
      <c r="Z7" s="2"/>
    </row>
    <row r="8" customFormat="false" ht="14.25" hidden="false" customHeight="true" outlineLevel="0" collapsed="false">
      <c r="A8" s="18" t="s">
        <v>30</v>
      </c>
      <c r="B8" s="32" t="s">
        <v>33</v>
      </c>
      <c r="C8" s="20" t="s">
        <v>34</v>
      </c>
      <c r="D8" s="33"/>
      <c r="E8" s="34"/>
      <c r="F8" s="35" t="n">
        <v>3000</v>
      </c>
      <c r="G8" s="36" t="n">
        <f aca="false">Carmen!E10</f>
        <v>700.33</v>
      </c>
      <c r="H8" s="29"/>
      <c r="I8" s="37"/>
      <c r="J8" s="25"/>
      <c r="K8" s="37"/>
      <c r="L8" s="27" t="n">
        <f aca="false">1500-1500</f>
        <v>0</v>
      </c>
      <c r="M8" s="37"/>
      <c r="N8" s="25" t="n">
        <v>1500</v>
      </c>
      <c r="O8" s="37"/>
      <c r="P8" s="25"/>
      <c r="Q8" s="37"/>
      <c r="R8" s="31" t="n">
        <f aca="false">CONSOLIDADO!$D8+CONSOLIDADO!$F8+CONSOLIDADO!$H8+CONSOLIDADO!$J8+CONSOLIDADO!$L8+CONSOLIDADO!$N8+CONSOLIDADO!$P8-CONSOLIDADO!$E8-CONSOLIDADO!$G8-CONSOLIDADO!$I8-CONSOLIDADO!$K8-CONSOLIDADO!$M8-CONSOLIDADO!$O8-CONSOLIDADO!$Q8</f>
        <v>3799.67</v>
      </c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18" t="s">
        <v>30</v>
      </c>
      <c r="B9" s="38" t="s">
        <v>35</v>
      </c>
      <c r="C9" s="20" t="s">
        <v>36</v>
      </c>
      <c r="D9" s="29"/>
      <c r="E9" s="34"/>
      <c r="F9" s="35" t="n">
        <v>5500</v>
      </c>
      <c r="G9" s="36" t="n">
        <f aca="false">Ederson!E11</f>
        <v>5488.19</v>
      </c>
      <c r="H9" s="25"/>
      <c r="I9" s="37"/>
      <c r="J9" s="25"/>
      <c r="K9" s="37"/>
      <c r="L9" s="25"/>
      <c r="M9" s="37"/>
      <c r="N9" s="39" t="n">
        <v>0</v>
      </c>
      <c r="O9" s="37"/>
      <c r="P9" s="25"/>
      <c r="Q9" s="37"/>
      <c r="R9" s="31" t="n">
        <f aca="false">CONSOLIDADO!$D9+CONSOLIDADO!$F9+CONSOLIDADO!$H9+CONSOLIDADO!$J9+CONSOLIDADO!$L9+CONSOLIDADO!$N9+CONSOLIDADO!$P9-CONSOLIDADO!$E9-CONSOLIDADO!$G9-CONSOLIDADO!$I9-CONSOLIDADO!$K9-CONSOLIDADO!$M9-CONSOLIDADO!$O9-CONSOLIDADO!$Q9</f>
        <v>11.81</v>
      </c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18" t="s">
        <v>30</v>
      </c>
      <c r="B10" s="32" t="s">
        <v>37</v>
      </c>
      <c r="C10" s="20" t="s">
        <v>38</v>
      </c>
      <c r="D10" s="33" t="n">
        <v>120</v>
      </c>
      <c r="E10" s="40" t="n">
        <v>120</v>
      </c>
      <c r="F10" s="35" t="n">
        <f aca="false">Gustavo!D17</f>
        <v>4969</v>
      </c>
      <c r="G10" s="36" t="n">
        <f aca="false">Gustavo!E17</f>
        <v>4797.26</v>
      </c>
      <c r="H10" s="25"/>
      <c r="I10" s="37"/>
      <c r="J10" s="25"/>
      <c r="K10" s="37"/>
      <c r="L10" s="25"/>
      <c r="M10" s="37"/>
      <c r="N10" s="25" t="n">
        <f aca="false">Gustavo!L17</f>
        <v>350</v>
      </c>
      <c r="O10" s="37" t="n">
        <f aca="false">Gustavo!M17</f>
        <v>350</v>
      </c>
      <c r="P10" s="25"/>
      <c r="Q10" s="37"/>
      <c r="R10" s="31" t="n">
        <f aca="false">CONSOLIDADO!$D10+CONSOLIDADO!$F10+CONSOLIDADO!$H10+CONSOLIDADO!$J10+CONSOLIDADO!$L10+CONSOLIDADO!$N10+CONSOLIDADO!$P10-CONSOLIDADO!$E10-CONSOLIDADO!$G10-CONSOLIDADO!$I10-CONSOLIDADO!$K10-CONSOLIDADO!$M10-CONSOLIDADO!$O10-CONSOLIDADO!$Q10</f>
        <v>171.74</v>
      </c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18" t="s">
        <v>30</v>
      </c>
      <c r="B11" s="32" t="s">
        <v>39</v>
      </c>
      <c r="C11" s="41" t="s">
        <v>40</v>
      </c>
      <c r="D11" s="33" t="n">
        <f aca="false">680+820</f>
        <v>1500</v>
      </c>
      <c r="E11" s="40" t="n">
        <f aca="false">Josicler!C11</f>
        <v>1500</v>
      </c>
      <c r="F11" s="35" t="n">
        <f aca="false">1500-680</f>
        <v>820</v>
      </c>
      <c r="G11" s="36" t="n">
        <f aca="false">Josicler!E17</f>
        <v>818.54</v>
      </c>
      <c r="H11" s="25"/>
      <c r="I11" s="37"/>
      <c r="J11" s="25"/>
      <c r="K11" s="37"/>
      <c r="L11" s="25"/>
      <c r="M11" s="37"/>
      <c r="N11" s="25" t="n">
        <f aca="false">1500-820</f>
        <v>680</v>
      </c>
      <c r="O11" s="37" t="n">
        <f aca="false">Josicler!M10</f>
        <v>680</v>
      </c>
      <c r="P11" s="25"/>
      <c r="Q11" s="37"/>
      <c r="R11" s="31" t="n">
        <f aca="false">CONSOLIDADO!$D11+CONSOLIDADO!$F11+CONSOLIDADO!$H11+CONSOLIDADO!$J11+CONSOLIDADO!$L11+CONSOLIDADO!$N11+CONSOLIDADO!$P11-CONSOLIDADO!$E11-CONSOLIDADO!$G11-CONSOLIDADO!$I11-CONSOLIDADO!$K11-CONSOLIDADO!$M11-CONSOLIDADO!$O11-CONSOLIDADO!$Q11</f>
        <v>1.46</v>
      </c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18" t="s">
        <v>30</v>
      </c>
      <c r="B12" s="38" t="s">
        <v>41</v>
      </c>
      <c r="C12" s="20" t="s">
        <v>42</v>
      </c>
      <c r="D12" s="29"/>
      <c r="E12" s="30"/>
      <c r="F12" s="35" t="n">
        <f aca="false">Luiz_F!D17</f>
        <v>5500</v>
      </c>
      <c r="G12" s="36" t="n">
        <f aca="false">Luiz_F!E10</f>
        <v>5159.02</v>
      </c>
      <c r="H12" s="25"/>
      <c r="I12" s="37"/>
      <c r="J12" s="25"/>
      <c r="K12" s="37"/>
      <c r="L12" s="25"/>
      <c r="M12" s="37"/>
      <c r="N12" s="25" t="n">
        <f aca="false">Luiz_F!L10</f>
        <v>0</v>
      </c>
      <c r="O12" s="37"/>
      <c r="P12" s="25"/>
      <c r="Q12" s="37"/>
      <c r="R12" s="31" t="n">
        <f aca="false">CONSOLIDADO!$D12+CONSOLIDADO!$F12+CONSOLIDADO!$H12+CONSOLIDADO!$J12+CONSOLIDADO!$L12+CONSOLIDADO!$N12+CONSOLIDADO!$P12-CONSOLIDADO!$E12-CONSOLIDADO!$G12-CONSOLIDADO!$I12-CONSOLIDADO!$K12-CONSOLIDADO!$M12-CONSOLIDADO!$O12-CONSOLIDADO!$Q12</f>
        <v>340.98</v>
      </c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18" t="s">
        <v>30</v>
      </c>
      <c r="B13" s="38" t="s">
        <v>43</v>
      </c>
      <c r="C13" s="20" t="s">
        <v>44</v>
      </c>
      <c r="D13" s="29" t="n">
        <v>3200</v>
      </c>
      <c r="E13" s="30" t="n">
        <f aca="false">Thompson!L32</f>
        <v>3200</v>
      </c>
      <c r="F13" s="35" t="n">
        <v>2300</v>
      </c>
      <c r="G13" s="36" t="n">
        <f aca="false">Thompson!E17</f>
        <v>1525.3</v>
      </c>
      <c r="H13" s="25"/>
      <c r="I13" s="37"/>
      <c r="J13" s="25"/>
      <c r="K13" s="37"/>
      <c r="L13" s="25"/>
      <c r="M13" s="37"/>
      <c r="N13" s="25"/>
      <c r="O13" s="37"/>
      <c r="P13" s="25"/>
      <c r="Q13" s="37"/>
      <c r="R13" s="31" t="n">
        <f aca="false">CONSOLIDADO!$D13+CONSOLIDADO!$F13+CONSOLIDADO!$H13+CONSOLIDADO!$J13+CONSOLIDADO!$L13+CONSOLIDADO!$N13+CONSOLIDADO!$P13-CONSOLIDADO!$E13-CONSOLIDADO!$G13-CONSOLIDADO!$I13-CONSOLIDADO!$K13-CONSOLIDADO!$M13-CONSOLIDADO!$O13-CONSOLIDADO!$Q13</f>
        <v>774.7</v>
      </c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42" t="s">
        <v>45</v>
      </c>
      <c r="B14" s="38" t="s">
        <v>46</v>
      </c>
      <c r="C14" s="20" t="s">
        <v>47</v>
      </c>
      <c r="D14" s="29" t="n">
        <v>3200</v>
      </c>
      <c r="E14" s="30" t="n">
        <f aca="false">Aécio!L32</f>
        <v>3200</v>
      </c>
      <c r="F14" s="35"/>
      <c r="G14" s="36"/>
      <c r="H14" s="25"/>
      <c r="I14" s="37"/>
      <c r="J14" s="25"/>
      <c r="K14" s="37"/>
      <c r="L14" s="25"/>
      <c r="M14" s="37"/>
      <c r="N14" s="25"/>
      <c r="O14" s="37"/>
      <c r="P14" s="25"/>
      <c r="Q14" s="37"/>
      <c r="R14" s="31" t="n">
        <f aca="false">CONSOLIDADO!$D14+CONSOLIDADO!$F14+CONSOLIDADO!$H14+CONSOLIDADO!$J14+CONSOLIDADO!$L14+CONSOLIDADO!$N14+CONSOLIDADO!$P14-CONSOLIDADO!$E14-CONSOLIDADO!$G14-CONSOLIDADO!$I14-CONSOLIDADO!$K14-CONSOLIDADO!$M14-CONSOLIDADO!$O14-CONSOLIDADO!$Q14</f>
        <v>0</v>
      </c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42" t="s">
        <v>45</v>
      </c>
      <c r="B15" s="38" t="s">
        <v>48</v>
      </c>
      <c r="C15" s="20" t="s">
        <v>47</v>
      </c>
      <c r="D15" s="29" t="n">
        <v>3200</v>
      </c>
      <c r="E15" s="30" t="n">
        <f aca="false">Álvaro!L32</f>
        <v>3200</v>
      </c>
      <c r="F15" s="35"/>
      <c r="G15" s="36"/>
      <c r="H15" s="25"/>
      <c r="I15" s="37"/>
      <c r="J15" s="25"/>
      <c r="K15" s="37"/>
      <c r="L15" s="25"/>
      <c r="M15" s="37"/>
      <c r="N15" s="25"/>
      <c r="O15" s="37"/>
      <c r="P15" s="25"/>
      <c r="Q15" s="37"/>
      <c r="R15" s="31" t="n">
        <f aca="false">CONSOLIDADO!$D15+CONSOLIDADO!$F15+CONSOLIDADO!$H15+CONSOLIDADO!$J15+CONSOLIDADO!$L15+CONSOLIDADO!$N15+CONSOLIDADO!$P15-CONSOLIDADO!$E15-CONSOLIDADO!$G15-CONSOLIDADO!$I15-CONSOLIDADO!$K15-CONSOLIDADO!$M15-CONSOLIDADO!$O15-CONSOLIDADO!$Q15</f>
        <v>0</v>
      </c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42" t="s">
        <v>45</v>
      </c>
      <c r="B16" s="38" t="s">
        <v>49</v>
      </c>
      <c r="C16" s="20" t="s">
        <v>34</v>
      </c>
      <c r="D16" s="29" t="n">
        <v>3200</v>
      </c>
      <c r="E16" s="30" t="n">
        <f aca="false">Carmen!L32</f>
        <v>3200</v>
      </c>
      <c r="F16" s="35"/>
      <c r="G16" s="36"/>
      <c r="H16" s="25"/>
      <c r="I16" s="37"/>
      <c r="J16" s="25"/>
      <c r="K16" s="37"/>
      <c r="L16" s="25"/>
      <c r="M16" s="37"/>
      <c r="N16" s="25"/>
      <c r="O16" s="37"/>
      <c r="P16" s="25"/>
      <c r="Q16" s="37"/>
      <c r="R16" s="31" t="n">
        <f aca="false">CONSOLIDADO!$D16+CONSOLIDADO!$F16+CONSOLIDADO!$H16+CONSOLIDADO!$J16+CONSOLIDADO!$L16+CONSOLIDADO!$N16+CONSOLIDADO!$P16-CONSOLIDADO!$E16-CONSOLIDADO!$G16-CONSOLIDADO!$I16-CONSOLIDADO!$K16-CONSOLIDADO!$M16-CONSOLIDADO!$O16-CONSOLIDADO!$Q16</f>
        <v>0</v>
      </c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42" t="s">
        <v>45</v>
      </c>
      <c r="B17" s="38" t="s">
        <v>35</v>
      </c>
      <c r="C17" s="20" t="s">
        <v>36</v>
      </c>
      <c r="D17" s="29"/>
      <c r="E17" s="30"/>
      <c r="F17" s="35" t="n">
        <v>2300</v>
      </c>
      <c r="G17" s="36" t="n">
        <f aca="false">Ederson!E10</f>
        <v>1969.8</v>
      </c>
      <c r="H17" s="25"/>
      <c r="I17" s="37"/>
      <c r="J17" s="25"/>
      <c r="K17" s="37"/>
      <c r="L17" s="25"/>
      <c r="M17" s="37"/>
      <c r="N17" s="25"/>
      <c r="O17" s="37"/>
      <c r="P17" s="25"/>
      <c r="Q17" s="37"/>
      <c r="R17" s="31" t="n">
        <f aca="false">CONSOLIDADO!$D17+CONSOLIDADO!$F17+CONSOLIDADO!$H17+CONSOLIDADO!$J17+CONSOLIDADO!$L17+CONSOLIDADO!$N17+CONSOLIDADO!$P17-CONSOLIDADO!$E17-CONSOLIDADO!$G17-CONSOLIDADO!$I17-CONSOLIDADO!$K17-CONSOLIDADO!$M17-CONSOLIDADO!$O17-CONSOLIDADO!$Q17</f>
        <v>330.2</v>
      </c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42" t="s">
        <v>45</v>
      </c>
      <c r="B18" s="38" t="s">
        <v>50</v>
      </c>
      <c r="C18" s="20" t="s">
        <v>38</v>
      </c>
      <c r="D18" s="33" t="n">
        <v>3200</v>
      </c>
      <c r="E18" s="30" t="n">
        <f aca="false">Gustavo!C10</f>
        <v>3200</v>
      </c>
      <c r="F18" s="35"/>
      <c r="G18" s="36"/>
      <c r="H18" s="25"/>
      <c r="I18" s="37"/>
      <c r="J18" s="25"/>
      <c r="K18" s="37"/>
      <c r="L18" s="25"/>
      <c r="M18" s="37"/>
      <c r="N18" s="25"/>
      <c r="O18" s="37"/>
      <c r="P18" s="25"/>
      <c r="Q18" s="37"/>
      <c r="R18" s="31" t="n">
        <f aca="false">CONSOLIDADO!$D18+CONSOLIDADO!$F18+CONSOLIDADO!$H18+CONSOLIDADO!$J18+CONSOLIDADO!$L18+CONSOLIDADO!$N18+CONSOLIDADO!$P18-CONSOLIDADO!$E18-CONSOLIDADO!$G18-CONSOLIDADO!$I18-CONSOLIDADO!$K18-CONSOLIDADO!$M18-CONSOLIDADO!$O18-CONSOLIDADO!$Q18</f>
        <v>0</v>
      </c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42" t="s">
        <v>45</v>
      </c>
      <c r="B19" s="38" t="s">
        <v>51</v>
      </c>
      <c r="C19" s="20" t="s">
        <v>40</v>
      </c>
      <c r="D19" s="29" t="n">
        <v>3200</v>
      </c>
      <c r="E19" s="40" t="n">
        <f aca="false">Josicler!C10</f>
        <v>3200</v>
      </c>
      <c r="F19" s="35"/>
      <c r="G19" s="36"/>
      <c r="H19" s="25"/>
      <c r="I19" s="37"/>
      <c r="J19" s="25"/>
      <c r="K19" s="37"/>
      <c r="L19" s="25"/>
      <c r="M19" s="37"/>
      <c r="N19" s="25"/>
      <c r="O19" s="37"/>
      <c r="P19" s="25"/>
      <c r="Q19" s="37"/>
      <c r="R19" s="31" t="n">
        <f aca="false">CONSOLIDADO!$D19+CONSOLIDADO!$F19+CONSOLIDADO!$H19+CONSOLIDADO!$J19+CONSOLIDADO!$L19+CONSOLIDADO!$N19+CONSOLIDADO!$P19-CONSOLIDADO!$E19-CONSOLIDADO!$G19-CONSOLIDADO!$I19-CONSOLIDADO!$K19-CONSOLIDADO!$M19-CONSOLIDADO!$O19-CONSOLIDADO!$Q19</f>
        <v>0</v>
      </c>
      <c r="S19" s="2"/>
      <c r="T19" s="2"/>
      <c r="U19" s="2"/>
      <c r="V19" s="2"/>
      <c r="W19" s="2"/>
      <c r="X19" s="2"/>
      <c r="Y19" s="2"/>
      <c r="Z19" s="2"/>
    </row>
    <row r="20" customFormat="false" ht="14.25" hidden="false" customHeight="true" outlineLevel="0" collapsed="false">
      <c r="A20" s="42" t="s">
        <v>45</v>
      </c>
      <c r="B20" s="38" t="s">
        <v>41</v>
      </c>
      <c r="C20" s="20" t="s">
        <v>52</v>
      </c>
      <c r="D20" s="29" t="n">
        <v>3200</v>
      </c>
      <c r="E20" s="30" t="n">
        <f aca="false">Luiz_F!L32</f>
        <v>3200</v>
      </c>
      <c r="F20" s="35"/>
      <c r="G20" s="36"/>
      <c r="H20" s="25"/>
      <c r="I20" s="37"/>
      <c r="J20" s="25"/>
      <c r="K20" s="37"/>
      <c r="L20" s="25"/>
      <c r="M20" s="37"/>
      <c r="N20" s="25"/>
      <c r="O20" s="37"/>
      <c r="P20" s="25"/>
      <c r="Q20" s="37"/>
      <c r="R20" s="31" t="n">
        <f aca="false">CONSOLIDADO!$D20+CONSOLIDADO!$F20+CONSOLIDADO!$H20+CONSOLIDADO!$J20+CONSOLIDADO!$L20+CONSOLIDADO!$N20+CONSOLIDADO!$P20-CONSOLIDADO!$E20-CONSOLIDADO!$G20-CONSOLIDADO!$I20-CONSOLIDADO!$K20-CONSOLIDADO!$M20-CONSOLIDADO!$O20-CONSOLIDADO!$Q20</f>
        <v>0</v>
      </c>
      <c r="S20" s="2"/>
      <c r="T20" s="2"/>
      <c r="U20" s="2"/>
      <c r="V20" s="2"/>
      <c r="W20" s="2"/>
      <c r="X20" s="2"/>
      <c r="Y20" s="2"/>
      <c r="Z20" s="2"/>
    </row>
    <row r="21" customFormat="false" ht="14.25" hidden="false" customHeight="true" outlineLevel="0" collapsed="false">
      <c r="A21" s="42" t="s">
        <v>45</v>
      </c>
      <c r="B21" s="38" t="s">
        <v>53</v>
      </c>
      <c r="C21" s="20" t="s">
        <v>54</v>
      </c>
      <c r="D21" s="29" t="n">
        <v>3200</v>
      </c>
      <c r="E21" s="30" t="n">
        <f aca="false">Macklini!C10</f>
        <v>3200</v>
      </c>
      <c r="F21" s="35"/>
      <c r="G21" s="36"/>
      <c r="H21" s="25"/>
      <c r="I21" s="37"/>
      <c r="J21" s="25"/>
      <c r="K21" s="37"/>
      <c r="L21" s="25"/>
      <c r="M21" s="37"/>
      <c r="N21" s="25"/>
      <c r="O21" s="37"/>
      <c r="P21" s="25"/>
      <c r="Q21" s="37"/>
      <c r="R21" s="31" t="n">
        <f aca="false">CONSOLIDADO!$D21+CONSOLIDADO!$F21+CONSOLIDADO!$H21+CONSOLIDADO!$J21+CONSOLIDADO!$L21+CONSOLIDADO!$N21+CONSOLIDADO!$P21-CONSOLIDADO!$E21-CONSOLIDADO!$G21-CONSOLIDADO!$I21-CONSOLIDADO!$K21-CONSOLIDADO!$M21-CONSOLIDADO!$O21-CONSOLIDADO!$Q21</f>
        <v>0</v>
      </c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42" t="s">
        <v>45</v>
      </c>
      <c r="B22" s="38" t="s">
        <v>55</v>
      </c>
      <c r="C22" s="20" t="s">
        <v>56</v>
      </c>
      <c r="D22" s="29" t="n">
        <v>3200</v>
      </c>
      <c r="E22" s="30" t="n">
        <f aca="false">Marlon!L32</f>
        <v>3200</v>
      </c>
      <c r="F22" s="35"/>
      <c r="G22" s="36"/>
      <c r="H22" s="25"/>
      <c r="I22" s="37"/>
      <c r="J22" s="25"/>
      <c r="K22" s="37"/>
      <c r="L22" s="25"/>
      <c r="M22" s="37"/>
      <c r="N22" s="25"/>
      <c r="O22" s="37"/>
      <c r="P22" s="25"/>
      <c r="Q22" s="37"/>
      <c r="R22" s="31" t="n">
        <f aca="false">CONSOLIDADO!$D22+CONSOLIDADO!$F22+CONSOLIDADO!$H22+CONSOLIDADO!$J22+CONSOLIDADO!$L22+CONSOLIDADO!$N22+CONSOLIDADO!$P22-CONSOLIDADO!$E22-CONSOLIDADO!$G22-CONSOLIDADO!$I22-CONSOLIDADO!$K22-CONSOLIDADO!$M22-CONSOLIDADO!$O22-CONSOLIDADO!$Q22</f>
        <v>0</v>
      </c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42" t="s">
        <v>45</v>
      </c>
      <c r="B23" s="43" t="s">
        <v>57</v>
      </c>
      <c r="C23" s="20" t="s">
        <v>58</v>
      </c>
      <c r="D23" s="29" t="n">
        <v>3200</v>
      </c>
      <c r="E23" s="30" t="n">
        <f aca="false">Tiago!L32</f>
        <v>3200</v>
      </c>
      <c r="F23" s="35"/>
      <c r="G23" s="36"/>
      <c r="H23" s="25"/>
      <c r="I23" s="37"/>
      <c r="J23" s="25"/>
      <c r="K23" s="37"/>
      <c r="L23" s="25"/>
      <c r="M23" s="37"/>
      <c r="N23" s="25"/>
      <c r="O23" s="37"/>
      <c r="P23" s="25"/>
      <c r="Q23" s="37"/>
      <c r="R23" s="31" t="n">
        <f aca="false">CONSOLIDADO!$D23+CONSOLIDADO!$F23+CONSOLIDADO!$H23+CONSOLIDADO!$J23+CONSOLIDADO!$L23+CONSOLIDADO!$N23+CONSOLIDADO!$P23-CONSOLIDADO!$E23-CONSOLIDADO!$G23-CONSOLIDADO!$I23-CONSOLIDADO!$K23-CONSOLIDADO!$M23-CONSOLIDADO!$O23-CONSOLIDADO!$Q23</f>
        <v>0</v>
      </c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42" t="s">
        <v>45</v>
      </c>
      <c r="B24" s="43" t="s">
        <v>59</v>
      </c>
      <c r="C24" s="20" t="s">
        <v>60</v>
      </c>
      <c r="D24" s="44" t="n">
        <v>3200</v>
      </c>
      <c r="E24" s="30" t="n">
        <f aca="false">Vanessa!C10</f>
        <v>2400</v>
      </c>
      <c r="F24" s="35"/>
      <c r="G24" s="36"/>
      <c r="H24" s="25"/>
      <c r="I24" s="37"/>
      <c r="J24" s="25"/>
      <c r="K24" s="37"/>
      <c r="L24" s="25"/>
      <c r="M24" s="37"/>
      <c r="N24" s="25"/>
      <c r="O24" s="37"/>
      <c r="P24" s="25"/>
      <c r="Q24" s="37"/>
      <c r="R24" s="31" t="n">
        <f aca="false">CONSOLIDADO!$D24+CONSOLIDADO!$F24+CONSOLIDADO!$H24+CONSOLIDADO!$J24+CONSOLIDADO!$L24+CONSOLIDADO!$N24+CONSOLIDADO!$P24-CONSOLIDADO!$E24-CONSOLIDADO!$G24-CONSOLIDADO!$I24-CONSOLIDADO!$K24-CONSOLIDADO!$M24-CONSOLIDADO!$O24-CONSOLIDADO!$Q24</f>
        <v>800</v>
      </c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42" t="s">
        <v>61</v>
      </c>
      <c r="B25" s="45" t="s">
        <v>62</v>
      </c>
      <c r="C25" s="20" t="s">
        <v>63</v>
      </c>
      <c r="D25" s="29" t="n">
        <v>3200</v>
      </c>
      <c r="E25" s="30" t="n">
        <f aca="false">Alexandre!L32</f>
        <v>3200</v>
      </c>
      <c r="F25" s="35"/>
      <c r="G25" s="36"/>
      <c r="H25" s="25"/>
      <c r="I25" s="37"/>
      <c r="J25" s="25"/>
      <c r="K25" s="37"/>
      <c r="L25" s="25"/>
      <c r="M25" s="37"/>
      <c r="N25" s="25"/>
      <c r="O25" s="37"/>
      <c r="P25" s="25"/>
      <c r="Q25" s="37"/>
      <c r="R25" s="31" t="n">
        <f aca="false">CONSOLIDADO!$D25+CONSOLIDADO!$F25+CONSOLIDADO!$H25+CONSOLIDADO!$J25+CONSOLIDADO!$L25+CONSOLIDADO!$N25+CONSOLIDADO!$P25-CONSOLIDADO!$E25-CONSOLIDADO!$G25-CONSOLIDADO!$I25-CONSOLIDADO!$K25-CONSOLIDADO!$M25-CONSOLIDADO!$O25-CONSOLIDADO!$Q25</f>
        <v>0</v>
      </c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42" t="s">
        <v>61</v>
      </c>
      <c r="B26" s="45" t="s">
        <v>64</v>
      </c>
      <c r="C26" s="20" t="s">
        <v>65</v>
      </c>
      <c r="D26" s="29" t="n">
        <v>3200</v>
      </c>
      <c r="E26" s="30" t="n">
        <f aca="false">Andressa!C10</f>
        <v>3200</v>
      </c>
      <c r="F26" s="35"/>
      <c r="G26" s="36"/>
      <c r="H26" s="25"/>
      <c r="I26" s="37"/>
      <c r="J26" s="25"/>
      <c r="K26" s="37"/>
      <c r="L26" s="25"/>
      <c r="M26" s="37"/>
      <c r="N26" s="25"/>
      <c r="O26" s="37"/>
      <c r="P26" s="25"/>
      <c r="Q26" s="37"/>
      <c r="R26" s="31" t="n">
        <f aca="false">CONSOLIDADO!$D26+CONSOLIDADO!$F26+CONSOLIDADO!$H26+CONSOLIDADO!$J26+CONSOLIDADO!$L26+CONSOLIDADO!$N26+CONSOLIDADO!$P26-CONSOLIDADO!$E26-CONSOLIDADO!$G26-CONSOLIDADO!$I26-CONSOLIDADO!$K26-CONSOLIDADO!$M26-CONSOLIDADO!$O26-CONSOLIDADO!$Q26</f>
        <v>0</v>
      </c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42" t="s">
        <v>61</v>
      </c>
      <c r="B27" s="45" t="s">
        <v>66</v>
      </c>
      <c r="C27" s="20" t="s">
        <v>67</v>
      </c>
      <c r="D27" s="29" t="n">
        <v>3200</v>
      </c>
      <c r="E27" s="30" t="n">
        <f aca="false">Ângela!C10</f>
        <v>3200</v>
      </c>
      <c r="F27" s="35"/>
      <c r="G27" s="36"/>
      <c r="H27" s="25"/>
      <c r="I27" s="37"/>
      <c r="J27" s="25"/>
      <c r="K27" s="37"/>
      <c r="L27" s="25"/>
      <c r="M27" s="37"/>
      <c r="N27" s="25"/>
      <c r="O27" s="37"/>
      <c r="P27" s="25"/>
      <c r="Q27" s="37"/>
      <c r="R27" s="31" t="n">
        <f aca="false">CONSOLIDADO!$D27+CONSOLIDADO!$F27+CONSOLIDADO!$H27+CONSOLIDADO!$J27+CONSOLIDADO!$L27+CONSOLIDADO!$N27+CONSOLIDADO!$P27-CONSOLIDADO!$E27-CONSOLIDADO!$G27-CONSOLIDADO!$I27-CONSOLIDADO!$K27-CONSOLIDADO!$M27-CONSOLIDADO!$O27-CONSOLIDADO!$Q27</f>
        <v>0</v>
      </c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42" t="s">
        <v>61</v>
      </c>
      <c r="B28" s="45" t="s">
        <v>68</v>
      </c>
      <c r="C28" s="20" t="s">
        <v>69</v>
      </c>
      <c r="D28" s="29" t="n">
        <v>3200</v>
      </c>
      <c r="E28" s="30" t="n">
        <f aca="false">Candice!L32</f>
        <v>3200</v>
      </c>
      <c r="F28" s="35"/>
      <c r="G28" s="36"/>
      <c r="H28" s="25"/>
      <c r="I28" s="37"/>
      <c r="J28" s="25"/>
      <c r="K28" s="37"/>
      <c r="L28" s="25"/>
      <c r="M28" s="37"/>
      <c r="N28" s="25"/>
      <c r="O28" s="37"/>
      <c r="P28" s="25"/>
      <c r="Q28" s="37"/>
      <c r="R28" s="31" t="n">
        <f aca="false">CONSOLIDADO!$D28+CONSOLIDADO!$F28+CONSOLIDADO!$H28+CONSOLIDADO!$J28+CONSOLIDADO!$L28+CONSOLIDADO!$N28+CONSOLIDADO!$P28-CONSOLIDADO!$E28-CONSOLIDADO!$G28-CONSOLIDADO!$I28-CONSOLIDADO!$K28-CONSOLIDADO!$M28-CONSOLIDADO!$O28-CONSOLIDADO!$Q28</f>
        <v>0</v>
      </c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42" t="s">
        <v>61</v>
      </c>
      <c r="B29" s="45" t="s">
        <v>70</v>
      </c>
      <c r="C29" s="20" t="s">
        <v>71</v>
      </c>
      <c r="D29" s="29" t="n">
        <v>3200</v>
      </c>
      <c r="E29" s="30" t="n">
        <f aca="false">Caryl!L32</f>
        <v>3200</v>
      </c>
      <c r="F29" s="35"/>
      <c r="G29" s="36"/>
      <c r="H29" s="25"/>
      <c r="I29" s="37"/>
      <c r="J29" s="25"/>
      <c r="K29" s="37"/>
      <c r="L29" s="25"/>
      <c r="M29" s="37"/>
      <c r="N29" s="25"/>
      <c r="O29" s="37"/>
      <c r="P29" s="25"/>
      <c r="Q29" s="37"/>
      <c r="R29" s="31" t="n">
        <f aca="false">CONSOLIDADO!$D29+CONSOLIDADO!$F29+CONSOLIDADO!$H29+CONSOLIDADO!$J29+CONSOLIDADO!$L29+CONSOLIDADO!$N29+CONSOLIDADO!$P29-CONSOLIDADO!$E29-CONSOLIDADO!$G29-CONSOLIDADO!$I29-CONSOLIDADO!$K29-CONSOLIDADO!$M29-CONSOLIDADO!$O29-CONSOLIDADO!$Q29</f>
        <v>0</v>
      </c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42" t="s">
        <v>61</v>
      </c>
      <c r="B30" s="45" t="s">
        <v>72</v>
      </c>
      <c r="C30" s="20" t="s">
        <v>73</v>
      </c>
      <c r="D30" s="29" t="n">
        <v>3200</v>
      </c>
      <c r="E30" s="30" t="n">
        <f aca="false">Claiton!L32</f>
        <v>3200</v>
      </c>
      <c r="F30" s="35"/>
      <c r="G30" s="36"/>
      <c r="H30" s="25"/>
      <c r="I30" s="37"/>
      <c r="J30" s="25"/>
      <c r="K30" s="37"/>
      <c r="L30" s="25"/>
      <c r="M30" s="37"/>
      <c r="N30" s="25"/>
      <c r="O30" s="37"/>
      <c r="P30" s="25"/>
      <c r="Q30" s="37"/>
      <c r="R30" s="31" t="n">
        <f aca="false">CONSOLIDADO!$D30+CONSOLIDADO!$F30+CONSOLIDADO!$H30+CONSOLIDADO!$J30+CONSOLIDADO!$L30+CONSOLIDADO!$N30+CONSOLIDADO!$P30-CONSOLIDADO!$E30-CONSOLIDADO!$G30-CONSOLIDADO!$I30-CONSOLIDADO!$K30-CONSOLIDADO!$M30-CONSOLIDADO!$O30-CONSOLIDADO!$Q30</f>
        <v>0</v>
      </c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42" t="s">
        <v>61</v>
      </c>
      <c r="B31" s="45" t="s">
        <v>74</v>
      </c>
      <c r="C31" s="20" t="s">
        <v>75</v>
      </c>
      <c r="D31" s="29" t="n">
        <v>3200</v>
      </c>
      <c r="E31" s="30" t="n">
        <f aca="false">Cristiano!L32</f>
        <v>3200</v>
      </c>
      <c r="F31" s="35"/>
      <c r="G31" s="36"/>
      <c r="H31" s="25"/>
      <c r="I31" s="37"/>
      <c r="J31" s="25"/>
      <c r="K31" s="37"/>
      <c r="L31" s="25"/>
      <c r="M31" s="37"/>
      <c r="N31" s="25"/>
      <c r="O31" s="37"/>
      <c r="P31" s="25"/>
      <c r="Q31" s="37"/>
      <c r="R31" s="31" t="n">
        <f aca="false">CONSOLIDADO!$D31+CONSOLIDADO!$F31+CONSOLIDADO!$H31+CONSOLIDADO!$J31+CONSOLIDADO!$L31+CONSOLIDADO!$N31+CONSOLIDADO!$P31-CONSOLIDADO!$E31-CONSOLIDADO!$G31-CONSOLIDADO!$I31-CONSOLIDADO!$K31-CONSOLIDADO!$M31-CONSOLIDADO!$O31-CONSOLIDADO!$Q31</f>
        <v>0</v>
      </c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42" t="s">
        <v>61</v>
      </c>
      <c r="B32" s="45" t="s">
        <v>76</v>
      </c>
      <c r="C32" s="20" t="s">
        <v>77</v>
      </c>
      <c r="D32" s="29" t="n">
        <v>3200</v>
      </c>
      <c r="E32" s="30" t="n">
        <f aca="false">Daniel!L32</f>
        <v>3200</v>
      </c>
      <c r="F32" s="35"/>
      <c r="G32" s="36"/>
      <c r="H32" s="25"/>
      <c r="I32" s="37"/>
      <c r="J32" s="25"/>
      <c r="K32" s="37"/>
      <c r="L32" s="25"/>
      <c r="M32" s="37"/>
      <c r="N32" s="25"/>
      <c r="O32" s="37"/>
      <c r="P32" s="25"/>
      <c r="Q32" s="37"/>
      <c r="R32" s="31" t="n">
        <f aca="false">CONSOLIDADO!$D32+CONSOLIDADO!$F32+CONSOLIDADO!$H32+CONSOLIDADO!$J32+CONSOLIDADO!$L32+CONSOLIDADO!$N32+CONSOLIDADO!$P32-CONSOLIDADO!$E32-CONSOLIDADO!$G32-CONSOLIDADO!$I32-CONSOLIDADO!$K32-CONSOLIDADO!$M32-CONSOLIDADO!$O32-CONSOLIDADO!$Q32</f>
        <v>0</v>
      </c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42" t="s">
        <v>61</v>
      </c>
      <c r="B33" s="45" t="s">
        <v>78</v>
      </c>
      <c r="C33" s="20" t="s">
        <v>79</v>
      </c>
      <c r="D33" s="29" t="n">
        <v>3200</v>
      </c>
      <c r="E33" s="30" t="n">
        <f aca="false">Evandro!L32</f>
        <v>3200</v>
      </c>
      <c r="F33" s="35"/>
      <c r="G33" s="36"/>
      <c r="H33" s="25"/>
      <c r="I33" s="37"/>
      <c r="J33" s="25"/>
      <c r="K33" s="37"/>
      <c r="L33" s="25"/>
      <c r="M33" s="37"/>
      <c r="N33" s="25"/>
      <c r="O33" s="37"/>
      <c r="P33" s="25"/>
      <c r="Q33" s="37"/>
      <c r="R33" s="31" t="n">
        <f aca="false">CONSOLIDADO!$D33+CONSOLIDADO!$F33+CONSOLIDADO!$H33+CONSOLIDADO!$J33+CONSOLIDADO!$L33+CONSOLIDADO!$N33+CONSOLIDADO!$P33-CONSOLIDADO!$E33-CONSOLIDADO!$G33-CONSOLIDADO!$I33-CONSOLIDADO!$K33-CONSOLIDADO!$M33-CONSOLIDADO!$O33-CONSOLIDADO!$Q33</f>
        <v>0</v>
      </c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42" t="s">
        <v>61</v>
      </c>
      <c r="B34" s="45" t="s">
        <v>80</v>
      </c>
      <c r="C34" s="20" t="s">
        <v>81</v>
      </c>
      <c r="D34" s="29" t="n">
        <v>3200</v>
      </c>
      <c r="E34" s="30" t="n">
        <f aca="false">Fernanda!L32</f>
        <v>3200</v>
      </c>
      <c r="F34" s="35"/>
      <c r="G34" s="36"/>
      <c r="H34" s="25"/>
      <c r="I34" s="37"/>
      <c r="J34" s="25"/>
      <c r="K34" s="37"/>
      <c r="L34" s="25"/>
      <c r="M34" s="37"/>
      <c r="N34" s="25"/>
      <c r="O34" s="37"/>
      <c r="P34" s="25"/>
      <c r="Q34" s="37"/>
      <c r="R34" s="31" t="n">
        <f aca="false">CONSOLIDADO!$D34+CONSOLIDADO!$F34+CONSOLIDADO!$H34+CONSOLIDADO!$J34+CONSOLIDADO!$L34+CONSOLIDADO!$N34+CONSOLIDADO!$P34-CONSOLIDADO!$E34-CONSOLIDADO!$G34-CONSOLIDADO!$I34-CONSOLIDADO!$K34-CONSOLIDADO!$M34-CONSOLIDADO!$O34-CONSOLIDADO!$Q34</f>
        <v>0</v>
      </c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42" t="s">
        <v>61</v>
      </c>
      <c r="B35" s="45" t="s">
        <v>82</v>
      </c>
      <c r="C35" s="20" t="s">
        <v>83</v>
      </c>
      <c r="D35" s="29" t="n">
        <v>3200</v>
      </c>
      <c r="E35" s="30" t="n">
        <f aca="false">Flávio!L32</f>
        <v>3200</v>
      </c>
      <c r="F35" s="35"/>
      <c r="G35" s="36"/>
      <c r="H35" s="25"/>
      <c r="I35" s="37"/>
      <c r="J35" s="25"/>
      <c r="K35" s="37"/>
      <c r="L35" s="25"/>
      <c r="M35" s="37"/>
      <c r="N35" s="25"/>
      <c r="O35" s="37"/>
      <c r="P35" s="25"/>
      <c r="Q35" s="37"/>
      <c r="R35" s="31" t="n">
        <f aca="false">CONSOLIDADO!$D35+CONSOLIDADO!$F35+CONSOLIDADO!$H35+CONSOLIDADO!$J35+CONSOLIDADO!$L35+CONSOLIDADO!$N35+CONSOLIDADO!$P35-CONSOLIDADO!$E35-CONSOLIDADO!$G35-CONSOLIDADO!$I35-CONSOLIDADO!$K35-CONSOLIDADO!$M35-CONSOLIDADO!$O35-CONSOLIDADO!$Q35</f>
        <v>0</v>
      </c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42" t="s">
        <v>61</v>
      </c>
      <c r="B36" s="45" t="s">
        <v>84</v>
      </c>
      <c r="C36" s="20" t="s">
        <v>85</v>
      </c>
      <c r="D36" s="29" t="n">
        <v>3200</v>
      </c>
      <c r="E36" s="30" t="n">
        <f aca="false">Leonardo!L32</f>
        <v>3200</v>
      </c>
      <c r="F36" s="35"/>
      <c r="G36" s="36"/>
      <c r="H36" s="25"/>
      <c r="I36" s="37"/>
      <c r="J36" s="25"/>
      <c r="K36" s="37"/>
      <c r="L36" s="25"/>
      <c r="M36" s="37"/>
      <c r="N36" s="25"/>
      <c r="O36" s="37"/>
      <c r="P36" s="25"/>
      <c r="Q36" s="37"/>
      <c r="R36" s="31" t="n">
        <f aca="false">CONSOLIDADO!$D36+CONSOLIDADO!$F36+CONSOLIDADO!$H36+CONSOLIDADO!$J36+CONSOLIDADO!$L36+CONSOLIDADO!$N36+CONSOLIDADO!$P36-CONSOLIDADO!$E36-CONSOLIDADO!$G36-CONSOLIDADO!$I36-CONSOLIDADO!$K36-CONSOLIDADO!$M36-CONSOLIDADO!$O36-CONSOLIDADO!$Q36</f>
        <v>0</v>
      </c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42" t="s">
        <v>61</v>
      </c>
      <c r="B37" s="45" t="s">
        <v>86</v>
      </c>
      <c r="C37" s="20" t="s">
        <v>87</v>
      </c>
      <c r="D37" s="29" t="n">
        <v>3200</v>
      </c>
      <c r="E37" s="30" t="n">
        <f aca="false">Marcos!L32</f>
        <v>3200</v>
      </c>
      <c r="F37" s="35"/>
      <c r="G37" s="36"/>
      <c r="H37" s="25"/>
      <c r="I37" s="37"/>
      <c r="J37" s="25"/>
      <c r="K37" s="37"/>
      <c r="L37" s="25"/>
      <c r="M37" s="37"/>
      <c r="N37" s="25"/>
      <c r="O37" s="37"/>
      <c r="P37" s="25"/>
      <c r="Q37" s="37"/>
      <c r="R37" s="31" t="n">
        <f aca="false">CONSOLIDADO!$D37+CONSOLIDADO!$F37+CONSOLIDADO!$H37+CONSOLIDADO!$J37+CONSOLIDADO!$L37+CONSOLIDADO!$N37+CONSOLIDADO!$P37-CONSOLIDADO!$E37-CONSOLIDADO!$G37-CONSOLIDADO!$I37-CONSOLIDADO!$K37-CONSOLIDADO!$M37-CONSOLIDADO!$O37-CONSOLIDADO!$Q37</f>
        <v>0</v>
      </c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42" t="s">
        <v>61</v>
      </c>
      <c r="B38" s="45" t="s">
        <v>88</v>
      </c>
      <c r="C38" s="20" t="s">
        <v>89</v>
      </c>
      <c r="D38" s="29" t="n">
        <v>3200</v>
      </c>
      <c r="E38" s="30" t="n">
        <f aca="false">Marilise!L32</f>
        <v>3200</v>
      </c>
      <c r="F38" s="35"/>
      <c r="G38" s="36"/>
      <c r="H38" s="25"/>
      <c r="I38" s="37"/>
      <c r="J38" s="25"/>
      <c r="K38" s="37"/>
      <c r="L38" s="25"/>
      <c r="M38" s="37"/>
      <c r="N38" s="25"/>
      <c r="O38" s="37"/>
      <c r="P38" s="25"/>
      <c r="Q38" s="37"/>
      <c r="R38" s="31" t="n">
        <f aca="false">CONSOLIDADO!$D38+CONSOLIDADO!$F38+CONSOLIDADO!$H38+CONSOLIDADO!$J38+CONSOLIDADO!$L38+CONSOLIDADO!$N38+CONSOLIDADO!$P38-CONSOLIDADO!$E38-CONSOLIDADO!$G38-CONSOLIDADO!$I38-CONSOLIDADO!$K38-CONSOLIDADO!$M38-CONSOLIDADO!$O38-CONSOLIDADO!$Q38</f>
        <v>0</v>
      </c>
      <c r="S38" s="2"/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42" t="s">
        <v>61</v>
      </c>
      <c r="B39" s="45" t="s">
        <v>90</v>
      </c>
      <c r="C39" s="20" t="s">
        <v>91</v>
      </c>
      <c r="D39" s="29" t="n">
        <v>3200</v>
      </c>
      <c r="E39" s="30" t="n">
        <f aca="false">Maurício!L32</f>
        <v>3200</v>
      </c>
      <c r="F39" s="35"/>
      <c r="G39" s="36"/>
      <c r="H39" s="25"/>
      <c r="I39" s="37"/>
      <c r="J39" s="25"/>
      <c r="K39" s="37"/>
      <c r="L39" s="25"/>
      <c r="M39" s="37"/>
      <c r="N39" s="25"/>
      <c r="O39" s="37"/>
      <c r="P39" s="25"/>
      <c r="Q39" s="37"/>
      <c r="R39" s="31" t="n">
        <f aca="false">CONSOLIDADO!$D39+CONSOLIDADO!$F39+CONSOLIDADO!$H39+CONSOLIDADO!$J39+CONSOLIDADO!$L39+CONSOLIDADO!$N39+CONSOLIDADO!$P39-CONSOLIDADO!$E39-CONSOLIDADO!$G39-CONSOLIDADO!$I39-CONSOLIDADO!$K39-CONSOLIDADO!$M39-CONSOLIDADO!$O39-CONSOLIDADO!$Q39</f>
        <v>0</v>
      </c>
      <c r="S39" s="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42" t="s">
        <v>61</v>
      </c>
      <c r="B40" s="45" t="s">
        <v>92</v>
      </c>
      <c r="C40" s="20" t="s">
        <v>93</v>
      </c>
      <c r="D40" s="29"/>
      <c r="E40" s="30"/>
      <c r="F40" s="35" t="n">
        <v>2300</v>
      </c>
      <c r="G40" s="36" t="n">
        <f aca="false">Mônica!E17</f>
        <v>1215.9</v>
      </c>
      <c r="H40" s="25"/>
      <c r="I40" s="37"/>
      <c r="J40" s="25"/>
      <c r="K40" s="37"/>
      <c r="L40" s="25"/>
      <c r="M40" s="37"/>
      <c r="N40" s="25"/>
      <c r="O40" s="37"/>
      <c r="P40" s="25"/>
      <c r="Q40" s="37"/>
      <c r="R40" s="31" t="n">
        <f aca="false">CONSOLIDADO!$D40+CONSOLIDADO!$F40+CONSOLIDADO!$H40+CONSOLIDADO!$J40+CONSOLIDADO!$L40+CONSOLIDADO!$N40+CONSOLIDADO!$P40-CONSOLIDADO!$E40-CONSOLIDADO!$G40-CONSOLIDADO!$I40-CONSOLIDADO!$K40-CONSOLIDADO!$M40-CONSOLIDADO!$O40-CONSOLIDADO!$Q40</f>
        <v>1084.1</v>
      </c>
      <c r="S40" s="2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42" t="s">
        <v>61</v>
      </c>
      <c r="B41" s="45" t="s">
        <v>94</v>
      </c>
      <c r="C41" s="20" t="s">
        <v>95</v>
      </c>
      <c r="D41" s="29" t="n">
        <v>3200</v>
      </c>
      <c r="E41" s="30" t="n">
        <f aca="false">Morgana!L32</f>
        <v>3200</v>
      </c>
      <c r="F41" s="35"/>
      <c r="G41" s="36"/>
      <c r="H41" s="25"/>
      <c r="I41" s="37"/>
      <c r="J41" s="25"/>
      <c r="K41" s="37"/>
      <c r="L41" s="25"/>
      <c r="M41" s="37"/>
      <c r="N41" s="25"/>
      <c r="O41" s="37"/>
      <c r="P41" s="25"/>
      <c r="Q41" s="37"/>
      <c r="R41" s="31" t="n">
        <f aca="false">CONSOLIDADO!$D41+CONSOLIDADO!$F41+CONSOLIDADO!$H41+CONSOLIDADO!$J41+CONSOLIDADO!$L41+CONSOLIDADO!$N41+CONSOLIDADO!$P41-CONSOLIDADO!$E41-CONSOLIDADO!$G41-CONSOLIDADO!$I41-CONSOLIDADO!$K41-CONSOLIDADO!$M41-CONSOLIDADO!$O41-CONSOLIDADO!$Q41</f>
        <v>0</v>
      </c>
      <c r="S41" s="2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42" t="s">
        <v>61</v>
      </c>
      <c r="B42" s="45" t="s">
        <v>96</v>
      </c>
      <c r="C42" s="20" t="s">
        <v>97</v>
      </c>
      <c r="D42" s="29" t="n">
        <v>3200</v>
      </c>
      <c r="E42" s="30" t="n">
        <f aca="false">Natália!L32</f>
        <v>3200</v>
      </c>
      <c r="F42" s="35"/>
      <c r="G42" s="36"/>
      <c r="H42" s="25"/>
      <c r="I42" s="37"/>
      <c r="J42" s="25"/>
      <c r="K42" s="37"/>
      <c r="L42" s="25"/>
      <c r="M42" s="37"/>
      <c r="N42" s="25"/>
      <c r="O42" s="37"/>
      <c r="P42" s="25"/>
      <c r="Q42" s="37"/>
      <c r="R42" s="31" t="n">
        <f aca="false">CONSOLIDADO!$D42+CONSOLIDADO!$F42+CONSOLIDADO!$H42+CONSOLIDADO!$J42+CONSOLIDADO!$L42+CONSOLIDADO!$N42+CONSOLIDADO!$P42-CONSOLIDADO!$E42-CONSOLIDADO!$G42-CONSOLIDADO!$I42-CONSOLIDADO!$K42-CONSOLIDADO!$M42-CONSOLIDADO!$O42-CONSOLIDADO!$Q42</f>
        <v>0</v>
      </c>
      <c r="S42" s="2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42" t="s">
        <v>61</v>
      </c>
      <c r="B43" s="45" t="s">
        <v>98</v>
      </c>
      <c r="C43" s="20" t="s">
        <v>99</v>
      </c>
      <c r="D43" s="29" t="n">
        <f aca="false">Nattan!B10</f>
        <v>2300</v>
      </c>
      <c r="E43" s="30" t="n">
        <f aca="false">Nattan!C10</f>
        <v>2300</v>
      </c>
      <c r="F43" s="35"/>
      <c r="G43" s="36"/>
      <c r="H43" s="25"/>
      <c r="I43" s="37"/>
      <c r="J43" s="25"/>
      <c r="K43" s="37"/>
      <c r="L43" s="25"/>
      <c r="M43" s="37"/>
      <c r="N43" s="25" t="n">
        <f aca="false">2300-2300</f>
        <v>0</v>
      </c>
      <c r="O43" s="37"/>
      <c r="P43" s="25"/>
      <c r="Q43" s="37"/>
      <c r="R43" s="31" t="n">
        <f aca="false">CONSOLIDADO!$D43+CONSOLIDADO!$F43+CONSOLIDADO!$H43+CONSOLIDADO!$J43+CONSOLIDADO!$L43+CONSOLIDADO!$N43+CONSOLIDADO!$P43-CONSOLIDADO!$E43-CONSOLIDADO!$G43-CONSOLIDADO!$I43-CONSOLIDADO!$K43-CONSOLIDADO!$M43-CONSOLIDADO!$O43-CONSOLIDADO!$Q43</f>
        <v>0</v>
      </c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42" t="s">
        <v>61</v>
      </c>
      <c r="B44" s="45" t="s">
        <v>100</v>
      </c>
      <c r="C44" s="20" t="s">
        <v>101</v>
      </c>
      <c r="D44" s="29" t="n">
        <v>3200</v>
      </c>
      <c r="E44" s="30" t="n">
        <f aca="false">Rodrigo!L32</f>
        <v>3200</v>
      </c>
      <c r="F44" s="35"/>
      <c r="G44" s="36"/>
      <c r="H44" s="25"/>
      <c r="I44" s="37"/>
      <c r="J44" s="25"/>
      <c r="K44" s="37"/>
      <c r="L44" s="25"/>
      <c r="M44" s="37"/>
      <c r="N44" s="25"/>
      <c r="O44" s="37"/>
      <c r="P44" s="25"/>
      <c r="Q44" s="37"/>
      <c r="R44" s="31" t="n">
        <f aca="false">CONSOLIDADO!$D44+CONSOLIDADO!$F44+CONSOLIDADO!$H44+CONSOLIDADO!$J44+CONSOLIDADO!$L44+CONSOLIDADO!$N44+CONSOLIDADO!$P44-CONSOLIDADO!$E44-CONSOLIDADO!$G44-CONSOLIDADO!$I44-CONSOLIDADO!$K44-CONSOLIDADO!$M44-CONSOLIDADO!$O44-CONSOLIDADO!$Q44</f>
        <v>0</v>
      </c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42" t="s">
        <v>61</v>
      </c>
      <c r="B45" s="45" t="s">
        <v>102</v>
      </c>
      <c r="C45" s="20" t="s">
        <v>103</v>
      </c>
      <c r="D45" s="29" t="n">
        <v>3200</v>
      </c>
      <c r="E45" s="30" t="n">
        <f aca="false">Rogério!L32</f>
        <v>3200</v>
      </c>
      <c r="F45" s="35"/>
      <c r="G45" s="36"/>
      <c r="H45" s="25"/>
      <c r="I45" s="37"/>
      <c r="J45" s="25"/>
      <c r="K45" s="37"/>
      <c r="L45" s="25"/>
      <c r="M45" s="37"/>
      <c r="N45" s="25"/>
      <c r="O45" s="37"/>
      <c r="P45" s="25"/>
      <c r="Q45" s="37"/>
      <c r="R45" s="31" t="n">
        <f aca="false">CONSOLIDADO!$D45+CONSOLIDADO!$F45+CONSOLIDADO!$H45+CONSOLIDADO!$J45+CONSOLIDADO!$L45+CONSOLIDADO!$N45+CONSOLIDADO!$P45-CONSOLIDADO!$E45-CONSOLIDADO!$G45-CONSOLIDADO!$I45-CONSOLIDADO!$K45-CONSOLIDADO!$M45-CONSOLIDADO!$O45-CONSOLIDADO!$Q45</f>
        <v>0</v>
      </c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42" t="s">
        <v>61</v>
      </c>
      <c r="B46" s="45" t="s">
        <v>104</v>
      </c>
      <c r="C46" s="20" t="s">
        <v>105</v>
      </c>
      <c r="D46" s="29" t="n">
        <v>3200</v>
      </c>
      <c r="E46" s="30" t="n">
        <f aca="false">Viviane!L32</f>
        <v>3200</v>
      </c>
      <c r="F46" s="35"/>
      <c r="G46" s="36"/>
      <c r="H46" s="25"/>
      <c r="I46" s="37"/>
      <c r="J46" s="25"/>
      <c r="K46" s="37"/>
      <c r="L46" s="25"/>
      <c r="M46" s="37"/>
      <c r="N46" s="25"/>
      <c r="O46" s="37"/>
      <c r="P46" s="25"/>
      <c r="Q46" s="37"/>
      <c r="R46" s="31" t="n">
        <f aca="false">CONSOLIDADO!$D46+CONSOLIDADO!$F46+CONSOLIDADO!$H46+CONSOLIDADO!$J46+CONSOLIDADO!$L46+CONSOLIDADO!$N46+CONSOLIDADO!$P46-CONSOLIDADO!$E46-CONSOLIDADO!$G46-CONSOLIDADO!$I46-CONSOLIDADO!$K46-CONSOLIDADO!$M46-CONSOLIDADO!$O46-CONSOLIDADO!$Q46</f>
        <v>0</v>
      </c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42" t="s">
        <v>61</v>
      </c>
      <c r="B47" s="45" t="s">
        <v>106</v>
      </c>
      <c r="C47" s="20" t="s">
        <v>107</v>
      </c>
      <c r="D47" s="29" t="n">
        <v>3200</v>
      </c>
      <c r="E47" s="30" t="n">
        <f aca="false">William!C10</f>
        <v>3200</v>
      </c>
      <c r="F47" s="35"/>
      <c r="G47" s="36"/>
      <c r="H47" s="25"/>
      <c r="I47" s="37"/>
      <c r="J47" s="25"/>
      <c r="K47" s="37"/>
      <c r="L47" s="25"/>
      <c r="M47" s="37"/>
      <c r="N47" s="25"/>
      <c r="O47" s="37"/>
      <c r="P47" s="25"/>
      <c r="Q47" s="37"/>
      <c r="R47" s="31" t="n">
        <f aca="false">CONSOLIDADO!$D47+CONSOLIDADO!$F47+CONSOLIDADO!$H47+CONSOLIDADO!$J47+CONSOLIDADO!$L47+CONSOLIDADO!$N47+CONSOLIDADO!$P47-CONSOLIDADO!$E47-CONSOLIDADO!$G47-CONSOLIDADO!$I47-CONSOLIDADO!$K47-CONSOLIDADO!$M47-CONSOLIDADO!$O47-CONSOLIDADO!$Q47</f>
        <v>0</v>
      </c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46"/>
      <c r="B48" s="47"/>
      <c r="C48" s="48" t="s">
        <v>108</v>
      </c>
      <c r="D48" s="49" t="n">
        <f aca="false">SUM(D7:D47)</f>
        <v>109520</v>
      </c>
      <c r="E48" s="50" t="n">
        <f aca="false">SUM(E7:E47)</f>
        <v>108720</v>
      </c>
      <c r="F48" s="49" t="n">
        <f aca="false">SUM(F7:F47)</f>
        <v>26689</v>
      </c>
      <c r="G48" s="49" t="n">
        <f aca="false">SUM(G7:G47)</f>
        <v>21674.34</v>
      </c>
      <c r="H48" s="51" t="n">
        <f aca="false">SUM(H7:H47)</f>
        <v>0</v>
      </c>
      <c r="I48" s="51" t="n">
        <f aca="false">SUM(I7:I47)</f>
        <v>0</v>
      </c>
      <c r="J48" s="51" t="n">
        <f aca="false">SUM(J7:J47)</f>
        <v>0</v>
      </c>
      <c r="K48" s="51" t="n">
        <f aca="false">SUM(K7:K47)</f>
        <v>0</v>
      </c>
      <c r="L48" s="51" t="n">
        <f aca="false">SUM(L7:L47)</f>
        <v>0</v>
      </c>
      <c r="M48" s="51" t="n">
        <f aca="false">SUM(M7:M47)</f>
        <v>0</v>
      </c>
      <c r="N48" s="49" t="n">
        <f aca="false">SUM(N7:N47)</f>
        <v>2530</v>
      </c>
      <c r="O48" s="49" t="n">
        <f aca="false">SUM(O7:O47)</f>
        <v>1030</v>
      </c>
      <c r="P48" s="51" t="n">
        <f aca="false">SUM(P7:P47)</f>
        <v>0</v>
      </c>
      <c r="Q48" s="51" t="n">
        <f aca="false">SUM(Q7:Q47)</f>
        <v>0</v>
      </c>
      <c r="R48" s="49" t="n">
        <f aca="false">SUM(R7:R47)</f>
        <v>7314.66</v>
      </c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52"/>
      <c r="B49" s="53" t="s">
        <v>109</v>
      </c>
      <c r="C49" s="54"/>
      <c r="D49" s="55"/>
      <c r="E49" s="55"/>
      <c r="F49" s="56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 t="n">
        <f aca="false">SUM(CONSOLIDADO!$D49+CONSOLIDADO!$F49+CONSOLIDADO!$H49+CONSOLIDADO!$J49+CONSOLIDADO!$L49+CONSOLIDADO!$N49+CONSOLIDADO!$P49)</f>
        <v>0</v>
      </c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4"/>
      <c r="B50" s="57" t="s">
        <v>110</v>
      </c>
      <c r="C50" s="2"/>
      <c r="D50" s="2"/>
      <c r="E50" s="5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59"/>
      <c r="B51" s="57"/>
      <c r="C51" s="60"/>
      <c r="D51" s="57"/>
      <c r="E51" s="58"/>
      <c r="F51" s="58"/>
      <c r="G51" s="58"/>
      <c r="H51" s="61"/>
      <c r="I51" s="61"/>
      <c r="J51" s="2"/>
      <c r="K51" s="2"/>
      <c r="L51" s="2"/>
      <c r="M51" s="2"/>
      <c r="N51" s="2"/>
      <c r="O51" s="2"/>
      <c r="P51" s="2"/>
      <c r="Q51" s="2"/>
      <c r="R51" s="6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63" t="n">
        <v>1</v>
      </c>
      <c r="B52" s="64" t="s">
        <v>111</v>
      </c>
      <c r="C52" s="65" t="n">
        <v>147661.02</v>
      </c>
      <c r="D52" s="57"/>
      <c r="H52" s="2"/>
      <c r="I52" s="2"/>
      <c r="J52" s="2"/>
      <c r="K52" s="2"/>
      <c r="L52" s="2"/>
      <c r="M52" s="2"/>
      <c r="N52" s="2"/>
      <c r="O52" s="2"/>
      <c r="P52" s="2"/>
      <c r="Q52" s="2"/>
      <c r="R52" s="6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63" t="n">
        <v>2</v>
      </c>
      <c r="B53" s="64" t="s">
        <v>112</v>
      </c>
      <c r="C53" s="66" t="n">
        <v>147661.02</v>
      </c>
      <c r="D53" s="5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67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63" t="n">
        <v>3</v>
      </c>
      <c r="B54" s="64" t="s">
        <v>113</v>
      </c>
      <c r="C54" s="66" t="n">
        <v>14696.46</v>
      </c>
      <c r="D54" s="68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7" t="n">
        <v>147661.02</v>
      </c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63" t="n">
        <v>4</v>
      </c>
      <c r="B55" s="64" t="s">
        <v>115</v>
      </c>
      <c r="C55" s="69" t="n">
        <f aca="false">C52-C53+C54</f>
        <v>14696.46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61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4"/>
      <c r="B56" s="2"/>
      <c r="C56" s="2"/>
      <c r="G56" s="57"/>
      <c r="H56" s="2"/>
      <c r="I56" s="2"/>
      <c r="J56" s="2"/>
      <c r="K56" s="2"/>
      <c r="L56" s="2"/>
      <c r="M56" s="2"/>
      <c r="N56" s="2"/>
      <c r="O56" s="2"/>
      <c r="Q56" s="2"/>
      <c r="R56" s="57" t="s">
        <v>116</v>
      </c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4"/>
      <c r="B57" s="70" t="s">
        <v>117</v>
      </c>
      <c r="C57" s="71" t="n">
        <f aca="false">7113.02+C55</f>
        <v>21809.48</v>
      </c>
      <c r="G57" s="2"/>
      <c r="H57" s="2"/>
      <c r="I57" s="2"/>
      <c r="J57" s="2"/>
      <c r="K57" s="2"/>
      <c r="L57" s="2"/>
      <c r="M57" s="2"/>
      <c r="N57" s="2"/>
      <c r="O57" s="2"/>
      <c r="P57" s="57"/>
      <c r="Q57" s="57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4"/>
      <c r="B58" s="2"/>
      <c r="C58" s="2"/>
      <c r="G58" s="2"/>
      <c r="H58" s="2"/>
      <c r="I58" s="2"/>
      <c r="J58" s="2"/>
      <c r="K58" s="2"/>
      <c r="L58" s="2"/>
      <c r="M58" s="2"/>
      <c r="N58" s="2"/>
      <c r="O58" s="2"/>
      <c r="P58" s="57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4"/>
      <c r="B59" s="2"/>
      <c r="C59" s="2"/>
      <c r="G59" s="2"/>
      <c r="H59" s="2"/>
      <c r="I59" s="2"/>
      <c r="J59" s="2"/>
      <c r="K59" s="2"/>
      <c r="L59" s="2"/>
      <c r="M59" s="2"/>
      <c r="N59" s="2"/>
      <c r="O59" s="2"/>
      <c r="P59" s="57"/>
      <c r="Q59" s="57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4"/>
      <c r="B60" s="2"/>
      <c r="C60" s="2"/>
      <c r="D60" s="7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  <c r="Q60" s="57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4"/>
      <c r="B61" s="2"/>
      <c r="C61" s="2"/>
      <c r="D61" s="5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4.25" hidden="false" customHeight="true" outlineLevel="0" collapsed="false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4.25" hidden="false" customHeight="true" outlineLevel="0" collapsed="false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4.25" hidden="false" customHeight="true" outlineLevel="0" collapsed="false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4.25" hidden="false" customHeight="true" outlineLevel="0" collapsed="false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4.25" hidden="false" customHeight="true" outlineLevel="0" collapsed="false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4.25" hidden="false" customHeight="true" outlineLevel="0" collapsed="false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4.25" hidden="false" customHeight="true" outlineLevel="0" collapsed="false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4.25" hidden="false" customHeight="true" outlineLevel="0" collapsed="false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1">
    <mergeCell ref="A1:R1"/>
    <mergeCell ref="A2:R2"/>
    <mergeCell ref="A4:C4"/>
    <mergeCell ref="F4:Q4"/>
    <mergeCell ref="D5:E5"/>
    <mergeCell ref="F5:G5"/>
    <mergeCell ref="H5:I5"/>
    <mergeCell ref="J5:K5"/>
    <mergeCell ref="L5:M5"/>
    <mergeCell ref="N5:O5"/>
    <mergeCell ref="P5:Q5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165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180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136" t="s">
        <v>181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 t="n">
        <v>3000</v>
      </c>
      <c r="E10" s="137" t="n">
        <f aca="false">I32</f>
        <v>700.33</v>
      </c>
      <c r="F10" s="21"/>
      <c r="G10" s="82"/>
      <c r="H10" s="21"/>
      <c r="I10" s="82"/>
      <c r="J10" s="138" t="n">
        <f aca="false">1500-1500</f>
        <v>0</v>
      </c>
      <c r="K10" s="82"/>
      <c r="L10" s="139" t="n">
        <v>1500</v>
      </c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182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160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140" t="s">
        <v>183</v>
      </c>
      <c r="D28" s="140"/>
      <c r="E28" s="140"/>
      <c r="F28" s="140"/>
      <c r="G28" s="140"/>
      <c r="H28" s="140"/>
      <c r="I28" s="94" t="n">
        <v>501.33</v>
      </c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140" t="s">
        <v>184</v>
      </c>
      <c r="D29" s="140"/>
      <c r="E29" s="140"/>
      <c r="F29" s="140"/>
      <c r="G29" s="140"/>
      <c r="H29" s="140"/>
      <c r="I29" s="94" t="n">
        <v>199</v>
      </c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700.33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 t="s">
        <v>185</v>
      </c>
      <c r="C35" s="140" t="s">
        <v>186</v>
      </c>
      <c r="D35" s="140"/>
      <c r="E35" s="140"/>
      <c r="F35" s="140"/>
      <c r="G35" s="140"/>
      <c r="H35" s="140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187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188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189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190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191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192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193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194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195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196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197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198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199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35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136" t="s">
        <v>181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141" t="s">
        <v>200</v>
      </c>
      <c r="B10" s="21"/>
      <c r="C10" s="22"/>
      <c r="D10" s="21" t="n">
        <v>2300</v>
      </c>
      <c r="E10" s="137" t="n">
        <f aca="false">I47</f>
        <v>1969.8</v>
      </c>
      <c r="F10" s="21"/>
      <c r="G10" s="82"/>
      <c r="H10" s="21"/>
      <c r="I10" s="82"/>
      <c r="J10" s="21"/>
      <c r="K10" s="82"/>
      <c r="L10" s="139" t="n">
        <f aca="false">5500-5500</f>
        <v>0</v>
      </c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141" t="s">
        <v>30</v>
      </c>
      <c r="B11" s="21"/>
      <c r="C11" s="83"/>
      <c r="D11" s="139" t="n">
        <v>5500</v>
      </c>
      <c r="E11" s="142" t="n">
        <f aca="false">I40</f>
        <v>5488.19</v>
      </c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143" t="n">
        <f aca="false">SUM(D10:D16)</f>
        <v>7800</v>
      </c>
      <c r="E17" s="143" t="n">
        <f aca="false">SUM(E10:E16)</f>
        <v>7457.99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201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customFormat="false" ht="14.25" hidden="false" customHeight="true" outlineLevel="0" collapsed="false">
      <c r="A23" s="92"/>
      <c r="B23" s="92" t="s">
        <v>140</v>
      </c>
      <c r="C23" s="95"/>
      <c r="D23" s="95"/>
      <c r="E23" s="95"/>
      <c r="F23" s="95"/>
      <c r="G23" s="95"/>
      <c r="H23" s="95"/>
      <c r="I23" s="94"/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customFormat="false" ht="14.25" hidden="false" customHeight="true" outlineLevel="0" collapsed="false">
      <c r="A28" s="105" t="n">
        <v>44433</v>
      </c>
      <c r="B28" s="106" t="s">
        <v>144</v>
      </c>
      <c r="C28" s="140" t="s">
        <v>202</v>
      </c>
      <c r="D28" s="140"/>
      <c r="E28" s="140"/>
      <c r="F28" s="140"/>
      <c r="G28" s="140"/>
      <c r="H28" s="140"/>
      <c r="I28" s="94"/>
      <c r="J28" s="2"/>
      <c r="K28" s="96" t="n">
        <v>44501</v>
      </c>
      <c r="L28" s="9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customFormat="false" ht="14.25" hidden="false" customHeight="true" outlineLevel="0" collapsed="false">
      <c r="A29" s="144" t="n">
        <v>44433</v>
      </c>
      <c r="B29" s="145" t="s">
        <v>144</v>
      </c>
      <c r="C29" s="146" t="s">
        <v>203</v>
      </c>
      <c r="D29" s="146"/>
      <c r="E29" s="146"/>
      <c r="F29" s="146"/>
      <c r="G29" s="146"/>
      <c r="H29" s="146"/>
      <c r="I29" s="147" t="n">
        <v>120</v>
      </c>
      <c r="J29" s="2"/>
      <c r="K29" s="96" t="n">
        <v>44531</v>
      </c>
      <c r="L29" s="9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customFormat="false" ht="14.25" hidden="false" customHeight="true" outlineLevel="0" collapsed="false">
      <c r="A30" s="144" t="n">
        <v>44433</v>
      </c>
      <c r="B30" s="145" t="s">
        <v>144</v>
      </c>
      <c r="C30" s="146" t="s">
        <v>204</v>
      </c>
      <c r="D30" s="146"/>
      <c r="E30" s="146"/>
      <c r="F30" s="146"/>
      <c r="G30" s="146"/>
      <c r="H30" s="146"/>
      <c r="I30" s="147" t="n">
        <v>200</v>
      </c>
      <c r="J30" s="2"/>
      <c r="K30" s="96" t="n">
        <v>44562</v>
      </c>
      <c r="L30" s="9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customFormat="false" ht="14.25" hidden="false" customHeight="true" outlineLevel="0" collapsed="false">
      <c r="A31" s="144" t="n">
        <v>44433</v>
      </c>
      <c r="B31" s="145" t="s">
        <v>144</v>
      </c>
      <c r="C31" s="146" t="s">
        <v>205</v>
      </c>
      <c r="D31" s="146"/>
      <c r="E31" s="146"/>
      <c r="F31" s="146"/>
      <c r="G31" s="146"/>
      <c r="H31" s="146"/>
      <c r="I31" s="147" t="n">
        <v>49.9</v>
      </c>
      <c r="J31" s="2"/>
      <c r="K31" s="96" t="n">
        <v>44593</v>
      </c>
      <c r="L31" s="9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customFormat="false" ht="14.25" hidden="false" customHeight="true" outlineLevel="0" collapsed="false">
      <c r="A32" s="144" t="n">
        <v>44433</v>
      </c>
      <c r="B32" s="145" t="s">
        <v>144</v>
      </c>
      <c r="C32" s="146" t="s">
        <v>206</v>
      </c>
      <c r="D32" s="146"/>
      <c r="E32" s="146"/>
      <c r="F32" s="146"/>
      <c r="G32" s="146"/>
      <c r="H32" s="146"/>
      <c r="I32" s="147" t="n">
        <v>285.97</v>
      </c>
      <c r="J32" s="2"/>
      <c r="K32" s="85" t="s">
        <v>4</v>
      </c>
      <c r="L32" s="115" t="n">
        <f aca="false">SUM(L24:L30)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customFormat="false" ht="14.25" hidden="false" customHeight="true" outlineLevel="0" collapsed="false">
      <c r="A33" s="144" t="n">
        <v>44433</v>
      </c>
      <c r="B33" s="145" t="s">
        <v>144</v>
      </c>
      <c r="C33" s="146" t="s">
        <v>207</v>
      </c>
      <c r="D33" s="146"/>
      <c r="E33" s="146"/>
      <c r="F33" s="146"/>
      <c r="G33" s="146"/>
      <c r="H33" s="146"/>
      <c r="I33" s="147" t="n">
        <v>118</v>
      </c>
      <c r="J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customFormat="false" ht="14.25" hidden="false" customHeight="true" outlineLevel="0" collapsed="false">
      <c r="A34" s="144" t="n">
        <v>44433</v>
      </c>
      <c r="B34" s="145" t="s">
        <v>144</v>
      </c>
      <c r="C34" s="146" t="s">
        <v>208</v>
      </c>
      <c r="D34" s="146"/>
      <c r="E34" s="146"/>
      <c r="F34" s="146"/>
      <c r="G34" s="146"/>
      <c r="H34" s="146"/>
      <c r="I34" s="147" t="n">
        <v>348</v>
      </c>
      <c r="J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customFormat="false" ht="14.25" hidden="false" customHeight="true" outlineLevel="0" collapsed="false">
      <c r="A35" s="144" t="n">
        <v>44433</v>
      </c>
      <c r="B35" s="145" t="s">
        <v>144</v>
      </c>
      <c r="C35" s="146" t="s">
        <v>209</v>
      </c>
      <c r="D35" s="146"/>
      <c r="E35" s="146"/>
      <c r="F35" s="146"/>
      <c r="G35" s="146"/>
      <c r="H35" s="146"/>
      <c r="I35" s="147" t="n">
        <v>189.32</v>
      </c>
      <c r="J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customFormat="false" ht="14.25" hidden="false" customHeight="true" outlineLevel="0" collapsed="false">
      <c r="A36" s="144" t="n">
        <v>44433</v>
      </c>
      <c r="B36" s="145" t="s">
        <v>144</v>
      </c>
      <c r="C36" s="146" t="s">
        <v>210</v>
      </c>
      <c r="D36" s="146"/>
      <c r="E36" s="146"/>
      <c r="F36" s="146"/>
      <c r="G36" s="146"/>
      <c r="H36" s="146"/>
      <c r="I36" s="147" t="n">
        <v>450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customFormat="false" ht="14.25" hidden="false" customHeight="true" outlineLevel="0" collapsed="false">
      <c r="A37" s="144" t="n">
        <v>44447</v>
      </c>
      <c r="B37" s="145" t="s">
        <v>144</v>
      </c>
      <c r="C37" s="146" t="s">
        <v>211</v>
      </c>
      <c r="D37" s="146"/>
      <c r="E37" s="146"/>
      <c r="F37" s="146"/>
      <c r="G37" s="146"/>
      <c r="H37" s="146"/>
      <c r="I37" s="147" t="n">
        <v>177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customFormat="false" ht="14.25" hidden="false" customHeight="true" outlineLevel="0" collapsed="false">
      <c r="A38" s="144" t="n">
        <v>44454</v>
      </c>
      <c r="B38" s="145" t="s">
        <v>144</v>
      </c>
      <c r="C38" s="146" t="s">
        <v>212</v>
      </c>
      <c r="D38" s="146"/>
      <c r="E38" s="146"/>
      <c r="F38" s="146"/>
      <c r="G38" s="146"/>
      <c r="H38" s="146"/>
      <c r="I38" s="147" t="n">
        <v>350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customFormat="false" ht="14.25" hidden="false" customHeight="true" outlineLevel="0" collapsed="false">
      <c r="A39" s="144" t="n">
        <v>44482</v>
      </c>
      <c r="B39" s="145" t="s">
        <v>144</v>
      </c>
      <c r="C39" s="146" t="s">
        <v>213</v>
      </c>
      <c r="D39" s="146"/>
      <c r="E39" s="146"/>
      <c r="F39" s="146"/>
      <c r="G39" s="146"/>
      <c r="H39" s="146"/>
      <c r="I39" s="147" t="n">
        <v>3200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customFormat="false" ht="14.25" hidden="false" customHeight="true" outlineLevel="0" collapsed="false">
      <c r="A40" s="112"/>
      <c r="B40" s="113" t="s">
        <v>4</v>
      </c>
      <c r="C40" s="113"/>
      <c r="D40" s="113"/>
      <c r="E40" s="113"/>
      <c r="F40" s="113"/>
      <c r="G40" s="113"/>
      <c r="H40" s="113"/>
      <c r="I40" s="114" t="n">
        <f aca="false">SUM(I28:I39)</f>
        <v>5488.19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customFormat="false" ht="14.2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0" t="s">
        <v>124</v>
      </c>
      <c r="B42" s="91" t="s">
        <v>139</v>
      </c>
      <c r="C42" s="104" t="s">
        <v>143</v>
      </c>
      <c r="D42" s="104"/>
      <c r="E42" s="104"/>
      <c r="F42" s="104"/>
      <c r="G42" s="104"/>
      <c r="H42" s="104"/>
      <c r="I42" s="10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144" t="n">
        <v>44433</v>
      </c>
      <c r="B43" s="145" t="s">
        <v>144</v>
      </c>
      <c r="C43" s="146" t="s">
        <v>214</v>
      </c>
      <c r="D43" s="146"/>
      <c r="E43" s="146"/>
      <c r="F43" s="146"/>
      <c r="G43" s="146"/>
      <c r="H43" s="146"/>
      <c r="I43" s="147" t="n">
        <v>350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144" t="n">
        <v>44442</v>
      </c>
      <c r="B44" s="145" t="s">
        <v>144</v>
      </c>
      <c r="C44" s="146" t="s">
        <v>215</v>
      </c>
      <c r="D44" s="146"/>
      <c r="E44" s="146"/>
      <c r="F44" s="146"/>
      <c r="G44" s="146"/>
      <c r="H44" s="146"/>
      <c r="I44" s="147" t="n">
        <v>1512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144" t="n">
        <v>44433</v>
      </c>
      <c r="B45" s="145" t="s">
        <v>144</v>
      </c>
      <c r="C45" s="146" t="s">
        <v>216</v>
      </c>
      <c r="D45" s="146"/>
      <c r="E45" s="146"/>
      <c r="F45" s="146"/>
      <c r="G45" s="146"/>
      <c r="H45" s="146"/>
      <c r="I45" s="147" t="n">
        <v>107.8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144"/>
      <c r="B46" s="145"/>
      <c r="C46" s="146"/>
      <c r="D46" s="146"/>
      <c r="E46" s="146"/>
      <c r="F46" s="146"/>
      <c r="G46" s="146"/>
      <c r="H46" s="146"/>
      <c r="I46" s="14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8" t="s">
        <v>4</v>
      </c>
      <c r="C47" s="98"/>
      <c r="D47" s="98"/>
      <c r="E47" s="98"/>
      <c r="F47" s="98"/>
      <c r="G47" s="98"/>
      <c r="H47" s="98"/>
      <c r="I47" s="114" t="n">
        <f aca="false">SUM(I43:I46)</f>
        <v>1969.8</v>
      </c>
      <c r="J47" s="2"/>
      <c r="K47" s="116" t="s">
        <v>145</v>
      </c>
      <c r="L47" s="116"/>
      <c r="M47" s="116"/>
      <c r="N47" s="116"/>
      <c r="O47" s="116"/>
      <c r="P47" s="116"/>
      <c r="Q47" s="116"/>
      <c r="R47" s="116"/>
      <c r="S47" s="116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119" t="s">
        <v>146</v>
      </c>
      <c r="L48" s="120" t="s">
        <v>147</v>
      </c>
      <c r="M48" s="121" t="s">
        <v>148</v>
      </c>
      <c r="N48" s="120" t="s">
        <v>124</v>
      </c>
      <c r="O48" s="119" t="s">
        <v>149</v>
      </c>
      <c r="P48" s="119" t="s">
        <v>150</v>
      </c>
      <c r="Q48" s="119"/>
      <c r="R48" s="119"/>
      <c r="S48" s="122" t="s">
        <v>151</v>
      </c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90" t="s">
        <v>124</v>
      </c>
      <c r="B49" s="91" t="s">
        <v>139</v>
      </c>
      <c r="C49" s="95"/>
      <c r="D49" s="95"/>
      <c r="E49" s="95"/>
      <c r="F49" s="95"/>
      <c r="G49" s="95"/>
      <c r="H49" s="95"/>
      <c r="I49" s="95"/>
      <c r="J49" s="2"/>
      <c r="K49" s="119"/>
      <c r="L49" s="119"/>
      <c r="M49" s="119"/>
      <c r="N49" s="119"/>
      <c r="O49" s="119"/>
      <c r="P49" s="119"/>
      <c r="Q49" s="119"/>
      <c r="R49" s="119"/>
      <c r="S49" s="12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92"/>
      <c r="B50" s="92"/>
      <c r="C50" s="95"/>
      <c r="D50" s="95"/>
      <c r="E50" s="95"/>
      <c r="F50" s="95"/>
      <c r="G50" s="95"/>
      <c r="H50" s="95"/>
      <c r="I50" s="94"/>
      <c r="J50" s="2"/>
      <c r="K50" s="19"/>
      <c r="L50" s="123"/>
      <c r="M50" s="123"/>
      <c r="N50" s="124"/>
      <c r="O50" s="125"/>
      <c r="P50" s="84"/>
      <c r="Q50" s="84"/>
      <c r="R50" s="84"/>
      <c r="S50" s="126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92"/>
      <c r="B51" s="92"/>
      <c r="C51" s="95"/>
      <c r="D51" s="95"/>
      <c r="E51" s="95"/>
      <c r="F51" s="95"/>
      <c r="G51" s="95"/>
      <c r="H51" s="95"/>
      <c r="I51" s="94"/>
      <c r="J51" s="2"/>
      <c r="K51" s="127"/>
      <c r="L51" s="128"/>
      <c r="M51" s="128"/>
      <c r="N51" s="129"/>
      <c r="O51" s="130"/>
      <c r="P51" s="84"/>
      <c r="Q51" s="84"/>
      <c r="R51" s="84"/>
      <c r="S51" s="131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92"/>
      <c r="B52" s="98" t="s">
        <v>4</v>
      </c>
      <c r="C52" s="98"/>
      <c r="D52" s="98"/>
      <c r="E52" s="98"/>
      <c r="F52" s="98"/>
      <c r="G52" s="98"/>
      <c r="H52" s="98"/>
      <c r="I52" s="99"/>
      <c r="J52" s="2"/>
      <c r="K52" s="85"/>
      <c r="L52" s="85"/>
      <c r="M52" s="85"/>
      <c r="N52" s="85"/>
      <c r="O52" s="85"/>
      <c r="P52" s="85"/>
      <c r="Q52" s="85"/>
      <c r="R52" s="85"/>
      <c r="S52" s="85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90" t="s">
        <v>124</v>
      </c>
      <c r="B54" s="91" t="s">
        <v>139</v>
      </c>
      <c r="C54" s="95"/>
      <c r="D54" s="95"/>
      <c r="E54" s="95"/>
      <c r="F54" s="95"/>
      <c r="G54" s="95"/>
      <c r="H54" s="95"/>
      <c r="I54" s="9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92"/>
      <c r="B55" s="92"/>
      <c r="C55" s="95"/>
      <c r="D55" s="95"/>
      <c r="E55" s="95"/>
      <c r="F55" s="95"/>
      <c r="G55" s="95"/>
      <c r="H55" s="95"/>
      <c r="I55" s="9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92"/>
      <c r="B56" s="92"/>
      <c r="C56" s="95"/>
      <c r="D56" s="95"/>
      <c r="E56" s="95"/>
      <c r="F56" s="95"/>
      <c r="G56" s="95"/>
      <c r="H56" s="95"/>
      <c r="I56" s="9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92"/>
      <c r="B57" s="98" t="s">
        <v>4</v>
      </c>
      <c r="C57" s="98"/>
      <c r="D57" s="98"/>
      <c r="E57" s="98"/>
      <c r="F57" s="98"/>
      <c r="G57" s="98"/>
      <c r="H57" s="98"/>
      <c r="I57" s="9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4.2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4.2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4.2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4.2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4.2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4.2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4.2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4.2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4.2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4.25" hidden="false" customHeight="true" outlineLevel="0" collapsed="false"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</sheetData>
  <mergeCells count="5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B40:H40"/>
    <mergeCell ref="C42:I42"/>
    <mergeCell ref="C43:H43"/>
    <mergeCell ref="C44:H44"/>
    <mergeCell ref="C45:H45"/>
    <mergeCell ref="C46:H46"/>
    <mergeCell ref="B47:H47"/>
    <mergeCell ref="K47:S47"/>
    <mergeCell ref="K48:K49"/>
    <mergeCell ref="L48:L49"/>
    <mergeCell ref="M48:M49"/>
    <mergeCell ref="N48:N49"/>
    <mergeCell ref="O48:O49"/>
    <mergeCell ref="P48:R49"/>
    <mergeCell ref="S48:S49"/>
    <mergeCell ref="C49:I49"/>
    <mergeCell ref="C50:H50"/>
    <mergeCell ref="P50:R50"/>
    <mergeCell ref="C51:H51"/>
    <mergeCell ref="P51:R51"/>
    <mergeCell ref="B52:H52"/>
    <mergeCell ref="C54:I54"/>
    <mergeCell ref="C55:H55"/>
    <mergeCell ref="C56:H56"/>
    <mergeCell ref="B57:H5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218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219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220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221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222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223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224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136" t="s">
        <v>181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 t="n">
        <v>1039</v>
      </c>
      <c r="E10" s="81" t="n">
        <f aca="false">I35</f>
        <v>4797.26</v>
      </c>
      <c r="F10" s="21"/>
      <c r="G10" s="82"/>
      <c r="H10" s="21"/>
      <c r="I10" s="82"/>
      <c r="J10" s="21"/>
      <c r="K10" s="82"/>
      <c r="L10" s="21" t="n">
        <f aca="false">4400-120-3930</f>
        <v>350</v>
      </c>
      <c r="M10" s="82" t="n">
        <f aca="false">I41</f>
        <v>350</v>
      </c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139" t="n">
        <v>120</v>
      </c>
      <c r="C11" s="22" t="n">
        <v>120</v>
      </c>
      <c r="D11" s="139" t="n">
        <v>3930</v>
      </c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143" t="n">
        <f aca="false">SUM(B10:B16)</f>
        <v>3320</v>
      </c>
      <c r="C17" s="143" t="n">
        <f aca="false">SUM(C10:C16)</f>
        <v>3320</v>
      </c>
      <c r="D17" s="143" t="n">
        <f aca="false">SUM(D10:D16)</f>
        <v>4969</v>
      </c>
      <c r="E17" s="143" t="n">
        <f aca="false">SUM(E10:E16)</f>
        <v>4797.26</v>
      </c>
      <c r="F17" s="8"/>
      <c r="G17" s="8"/>
      <c r="H17" s="8"/>
      <c r="I17" s="8"/>
      <c r="J17" s="8"/>
      <c r="K17" s="8"/>
      <c r="L17" s="143" t="n">
        <f aca="false">SUM(L10:L16)</f>
        <v>350</v>
      </c>
      <c r="M17" s="143" t="n">
        <f aca="false">SUM(M10:M16)</f>
        <v>350</v>
      </c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225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160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148" t="n">
        <v>44460</v>
      </c>
      <c r="B24" s="92" t="s">
        <v>140</v>
      </c>
      <c r="C24" s="93" t="s">
        <v>226</v>
      </c>
      <c r="D24" s="93"/>
      <c r="E24" s="93"/>
      <c r="F24" s="93"/>
      <c r="G24" s="93"/>
      <c r="H24" s="93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148" t="n">
        <v>44460</v>
      </c>
      <c r="B25" s="92" t="s">
        <v>140</v>
      </c>
      <c r="C25" s="93" t="s">
        <v>227</v>
      </c>
      <c r="D25" s="93"/>
      <c r="E25" s="93"/>
      <c r="F25" s="93"/>
      <c r="G25" s="93"/>
      <c r="H25" s="93"/>
      <c r="I25" s="94" t="n">
        <v>120</v>
      </c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92"/>
      <c r="B26" s="98" t="s">
        <v>4</v>
      </c>
      <c r="C26" s="98"/>
      <c r="D26" s="98"/>
      <c r="E26" s="98"/>
      <c r="F26" s="98"/>
      <c r="G26" s="98"/>
      <c r="H26" s="98"/>
      <c r="I26" s="149" t="n">
        <f aca="false">SUM(I23:I25)</f>
        <v>3320</v>
      </c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100"/>
      <c r="B27" s="100"/>
      <c r="C27" s="101"/>
      <c r="D27" s="101"/>
      <c r="E27" s="101"/>
      <c r="F27" s="101"/>
      <c r="G27" s="101"/>
      <c r="H27" s="101"/>
      <c r="I27" s="102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90" t="s">
        <v>124</v>
      </c>
      <c r="B28" s="103" t="s">
        <v>139</v>
      </c>
      <c r="C28" s="104" t="s">
        <v>143</v>
      </c>
      <c r="D28" s="104"/>
      <c r="E28" s="104"/>
      <c r="F28" s="104"/>
      <c r="G28" s="104"/>
      <c r="H28" s="104"/>
      <c r="I28" s="10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3" t="s">
        <v>228</v>
      </c>
      <c r="D29" s="93"/>
      <c r="E29" s="93"/>
      <c r="F29" s="93"/>
      <c r="G29" s="93"/>
      <c r="H29" s="93"/>
      <c r="I29" s="94" t="n">
        <v>319.16</v>
      </c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3" t="s">
        <v>229</v>
      </c>
      <c r="D30" s="93"/>
      <c r="E30" s="93"/>
      <c r="F30" s="93"/>
      <c r="G30" s="93"/>
      <c r="H30" s="93"/>
      <c r="I30" s="94" t="n">
        <v>240.27</v>
      </c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5"/>
      <c r="B31" s="106" t="s">
        <v>144</v>
      </c>
      <c r="C31" s="93" t="s">
        <v>230</v>
      </c>
      <c r="D31" s="93"/>
      <c r="E31" s="93"/>
      <c r="F31" s="93"/>
      <c r="G31" s="93"/>
      <c r="H31" s="93"/>
      <c r="I31" s="94" t="n">
        <v>1291.66</v>
      </c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08" t="n">
        <v>44482</v>
      </c>
      <c r="B32" s="106" t="s">
        <v>144</v>
      </c>
      <c r="C32" s="110" t="s">
        <v>231</v>
      </c>
      <c r="D32" s="110"/>
      <c r="E32" s="110"/>
      <c r="F32" s="110"/>
      <c r="G32" s="110"/>
      <c r="H32" s="110"/>
      <c r="I32" s="94" t="n">
        <v>900.47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108" t="n">
        <v>44482</v>
      </c>
      <c r="B33" s="106" t="s">
        <v>144</v>
      </c>
      <c r="C33" s="110" t="s">
        <v>232</v>
      </c>
      <c r="D33" s="110"/>
      <c r="E33" s="110"/>
      <c r="F33" s="110"/>
      <c r="G33" s="110"/>
      <c r="H33" s="110"/>
      <c r="I33" s="150" t="n">
        <v>920.7</v>
      </c>
      <c r="J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108" t="n">
        <v>44482</v>
      </c>
      <c r="B34" s="106" t="s">
        <v>144</v>
      </c>
      <c r="C34" s="110" t="s">
        <v>233</v>
      </c>
      <c r="D34" s="110"/>
      <c r="E34" s="110"/>
      <c r="F34" s="110"/>
      <c r="G34" s="110"/>
      <c r="H34" s="110"/>
      <c r="I34" s="150" t="n">
        <f aca="false">2250/2</f>
        <v>1125</v>
      </c>
      <c r="J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112"/>
      <c r="B35" s="113" t="s">
        <v>4</v>
      </c>
      <c r="C35" s="113"/>
      <c r="D35" s="113"/>
      <c r="E35" s="113"/>
      <c r="F35" s="113"/>
      <c r="G35" s="113"/>
      <c r="H35" s="113"/>
      <c r="I35" s="114" t="n">
        <f aca="false">SUM(I29:I34)</f>
        <v>4797.26</v>
      </c>
      <c r="J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0" t="s">
        <v>124</v>
      </c>
      <c r="B37" s="91" t="s">
        <v>139</v>
      </c>
      <c r="C37" s="104" t="s">
        <v>234</v>
      </c>
      <c r="D37" s="104"/>
      <c r="E37" s="104"/>
      <c r="F37" s="104"/>
      <c r="G37" s="104"/>
      <c r="H37" s="104"/>
      <c r="I37" s="10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48" t="n">
        <v>44460</v>
      </c>
      <c r="B38" s="92" t="s">
        <v>185</v>
      </c>
      <c r="C38" s="140" t="s">
        <v>235</v>
      </c>
      <c r="D38" s="140"/>
      <c r="E38" s="140"/>
      <c r="F38" s="140"/>
      <c r="G38" s="140"/>
      <c r="H38" s="140"/>
      <c r="I38" s="94" t="n">
        <v>350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92"/>
      <c r="B39" s="92"/>
      <c r="C39" s="95"/>
      <c r="D39" s="95"/>
      <c r="E39" s="95"/>
      <c r="F39" s="95"/>
      <c r="G39" s="95"/>
      <c r="H39" s="95"/>
      <c r="I39" s="9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2"/>
      <c r="B40" s="92"/>
      <c r="C40" s="95"/>
      <c r="D40" s="95"/>
      <c r="E40" s="95"/>
      <c r="F40" s="95"/>
      <c r="G40" s="95"/>
      <c r="H40" s="95"/>
      <c r="I40" s="94"/>
      <c r="J40" s="2"/>
      <c r="K40" s="116" t="s">
        <v>145</v>
      </c>
      <c r="L40" s="116"/>
      <c r="M40" s="116"/>
      <c r="N40" s="116"/>
      <c r="O40" s="116"/>
      <c r="P40" s="116"/>
      <c r="Q40" s="116"/>
      <c r="R40" s="116"/>
      <c r="S40" s="11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117"/>
      <c r="B41" s="98" t="s">
        <v>4</v>
      </c>
      <c r="C41" s="98"/>
      <c r="D41" s="98"/>
      <c r="E41" s="98"/>
      <c r="F41" s="98"/>
      <c r="G41" s="98"/>
      <c r="H41" s="98"/>
      <c r="I41" s="114" t="n">
        <f aca="false">SUM(I38:I39)</f>
        <v>350</v>
      </c>
      <c r="J41" s="2"/>
      <c r="K41" s="119" t="s">
        <v>146</v>
      </c>
      <c r="L41" s="120" t="s">
        <v>147</v>
      </c>
      <c r="M41" s="121" t="s">
        <v>148</v>
      </c>
      <c r="N41" s="120" t="s">
        <v>124</v>
      </c>
      <c r="O41" s="119" t="s">
        <v>149</v>
      </c>
      <c r="P41" s="119" t="s">
        <v>150</v>
      </c>
      <c r="Q41" s="119"/>
      <c r="R41" s="119"/>
      <c r="S41" s="122" t="s">
        <v>151</v>
      </c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119"/>
      <c r="L42" s="119"/>
      <c r="M42" s="119"/>
      <c r="N42" s="119"/>
      <c r="O42" s="119"/>
      <c r="P42" s="119"/>
      <c r="Q42" s="119"/>
      <c r="R42" s="119"/>
      <c r="S42" s="122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0" t="s">
        <v>124</v>
      </c>
      <c r="B43" s="91" t="s">
        <v>139</v>
      </c>
      <c r="C43" s="95"/>
      <c r="D43" s="95"/>
      <c r="E43" s="95"/>
      <c r="F43" s="95"/>
      <c r="G43" s="95"/>
      <c r="H43" s="95"/>
      <c r="I43" s="95"/>
      <c r="J43" s="2"/>
      <c r="K43" s="19"/>
      <c r="L43" s="123"/>
      <c r="M43" s="123"/>
      <c r="N43" s="124"/>
      <c r="O43" s="125"/>
      <c r="P43" s="84"/>
      <c r="Q43" s="84"/>
      <c r="R43" s="84"/>
      <c r="S43" s="126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92"/>
      <c r="B44" s="92"/>
      <c r="C44" s="95"/>
      <c r="D44" s="95"/>
      <c r="E44" s="95"/>
      <c r="F44" s="95"/>
      <c r="G44" s="95"/>
      <c r="H44" s="95"/>
      <c r="I44" s="94"/>
      <c r="J44" s="2"/>
      <c r="K44" s="127"/>
      <c r="L44" s="128"/>
      <c r="M44" s="128"/>
      <c r="N44" s="129"/>
      <c r="O44" s="130"/>
      <c r="P44" s="84"/>
      <c r="Q44" s="84"/>
      <c r="R44" s="84"/>
      <c r="S44" s="131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2"/>
      <c r="B45" s="92"/>
      <c r="C45" s="95"/>
      <c r="D45" s="95"/>
      <c r="E45" s="95"/>
      <c r="F45" s="95"/>
      <c r="G45" s="95"/>
      <c r="H45" s="95"/>
      <c r="I45" s="94"/>
      <c r="J45" s="2"/>
      <c r="K45" s="85"/>
      <c r="L45" s="85"/>
      <c r="M45" s="85"/>
      <c r="N45" s="85"/>
      <c r="O45" s="85"/>
      <c r="P45" s="85"/>
      <c r="Q45" s="85"/>
      <c r="R45" s="85"/>
      <c r="S45" s="85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8" t="s">
        <v>4</v>
      </c>
      <c r="C46" s="98"/>
      <c r="D46" s="98"/>
      <c r="E46" s="98"/>
      <c r="F46" s="98"/>
      <c r="G46" s="98"/>
      <c r="H46" s="98"/>
      <c r="I46" s="9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0" t="s">
        <v>124</v>
      </c>
      <c r="B48" s="91" t="s">
        <v>139</v>
      </c>
      <c r="C48" s="95"/>
      <c r="D48" s="95"/>
      <c r="E48" s="95"/>
      <c r="F48" s="95"/>
      <c r="G48" s="95"/>
      <c r="H48" s="95"/>
      <c r="I48" s="9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92"/>
      <c r="B49" s="92"/>
      <c r="C49" s="95"/>
      <c r="D49" s="95"/>
      <c r="E49" s="95"/>
      <c r="F49" s="95"/>
      <c r="G49" s="95"/>
      <c r="H49" s="95"/>
      <c r="I49" s="9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92"/>
      <c r="B50" s="92"/>
      <c r="C50" s="95"/>
      <c r="D50" s="95"/>
      <c r="E50" s="95"/>
      <c r="F50" s="95"/>
      <c r="G50" s="95"/>
      <c r="H50" s="95"/>
      <c r="I50" s="9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92"/>
      <c r="B51" s="98" t="s">
        <v>4</v>
      </c>
      <c r="C51" s="98"/>
      <c r="D51" s="98"/>
      <c r="E51" s="98"/>
      <c r="F51" s="98"/>
      <c r="G51" s="98"/>
      <c r="H51" s="98"/>
      <c r="I51" s="9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4.2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4.2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4.2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</sheetData>
  <mergeCells count="51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C25:H25"/>
    <mergeCell ref="B26:H26"/>
    <mergeCell ref="C28:I28"/>
    <mergeCell ref="C29:H29"/>
    <mergeCell ref="C30:H30"/>
    <mergeCell ref="C31:H31"/>
    <mergeCell ref="C32:H32"/>
    <mergeCell ref="C33:H33"/>
    <mergeCell ref="C34:H34"/>
    <mergeCell ref="B35:H35"/>
    <mergeCell ref="C37:I37"/>
    <mergeCell ref="C38:H38"/>
    <mergeCell ref="C39:H39"/>
    <mergeCell ref="C40:H40"/>
    <mergeCell ref="K40:S40"/>
    <mergeCell ref="B41:H41"/>
    <mergeCell ref="K41:K42"/>
    <mergeCell ref="L41:L42"/>
    <mergeCell ref="M41:M42"/>
    <mergeCell ref="N41:N42"/>
    <mergeCell ref="O41:O42"/>
    <mergeCell ref="P41:R42"/>
    <mergeCell ref="S41:S42"/>
    <mergeCell ref="C43:I43"/>
    <mergeCell ref="P43:R43"/>
    <mergeCell ref="C44:H44"/>
    <mergeCell ref="P44:R44"/>
    <mergeCell ref="C45:H45"/>
    <mergeCell ref="B46:H46"/>
    <mergeCell ref="C48:I48"/>
    <mergeCell ref="C49:H49"/>
    <mergeCell ref="C50:H50"/>
    <mergeCell ref="B51:H51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236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237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136" t="s">
        <v>181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41.2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 t="n">
        <f aca="false">1500-680</f>
        <v>820</v>
      </c>
      <c r="E10" s="151" t="n">
        <v>684.77</v>
      </c>
      <c r="F10" s="21"/>
      <c r="G10" s="82"/>
      <c r="H10" s="21"/>
      <c r="I10" s="82"/>
      <c r="J10" s="21"/>
      <c r="K10" s="82"/>
      <c r="L10" s="21" t="n">
        <f aca="false">1500-820</f>
        <v>680</v>
      </c>
      <c r="M10" s="82" t="n">
        <f aca="false">I39</f>
        <v>680</v>
      </c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139" t="n">
        <v>680</v>
      </c>
      <c r="C11" s="152" t="n">
        <f aca="false">O32</f>
        <v>1500</v>
      </c>
      <c r="D11" s="21"/>
      <c r="E11" s="151" t="n">
        <v>133.77</v>
      </c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139" t="n">
        <v>820</v>
      </c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143" t="n">
        <f aca="false">SUM(C10:C16)</f>
        <v>4700</v>
      </c>
      <c r="D17" s="8"/>
      <c r="E17" s="143" t="n">
        <f aca="false">SUM(E10:E16)</f>
        <v>818.54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238</v>
      </c>
      <c r="L21" s="89"/>
      <c r="M21" s="2"/>
      <c r="N21" s="133" t="s">
        <v>239</v>
      </c>
      <c r="O21" s="133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133"/>
      <c r="O22" s="133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160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85" t="s">
        <v>142</v>
      </c>
      <c r="O23" s="85" t="s">
        <v>4</v>
      </c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3" t="s">
        <v>240</v>
      </c>
      <c r="D24" s="93"/>
      <c r="E24" s="93"/>
      <c r="F24" s="93"/>
      <c r="G24" s="93"/>
      <c r="H24" s="93"/>
      <c r="I24" s="94"/>
      <c r="J24" s="2"/>
      <c r="K24" s="96" t="n">
        <v>44378</v>
      </c>
      <c r="L24" s="97" t="n">
        <v>400</v>
      </c>
      <c r="M24" s="2"/>
      <c r="N24" s="96" t="n">
        <v>44378</v>
      </c>
      <c r="O24" s="97" t="n">
        <v>0</v>
      </c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2" t="s">
        <v>140</v>
      </c>
      <c r="C25" s="93" t="s">
        <v>241</v>
      </c>
      <c r="D25" s="93"/>
      <c r="E25" s="93"/>
      <c r="F25" s="93"/>
      <c r="G25" s="93"/>
      <c r="H25" s="93"/>
      <c r="I25" s="153"/>
      <c r="J25" s="2"/>
      <c r="K25" s="96" t="n">
        <v>44409</v>
      </c>
      <c r="L25" s="97" t="n">
        <v>400</v>
      </c>
      <c r="M25" s="2"/>
      <c r="N25" s="96" t="n">
        <v>44409</v>
      </c>
      <c r="O25" s="97" t="n">
        <v>0</v>
      </c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92"/>
      <c r="B26" s="98" t="s">
        <v>4</v>
      </c>
      <c r="C26" s="98"/>
      <c r="D26" s="98"/>
      <c r="E26" s="98"/>
      <c r="F26" s="98"/>
      <c r="G26" s="98"/>
      <c r="H26" s="98"/>
      <c r="I26" s="99"/>
      <c r="J26" s="2"/>
      <c r="K26" s="96" t="n">
        <v>44440</v>
      </c>
      <c r="L26" s="97" t="n">
        <v>400</v>
      </c>
      <c r="M26" s="2"/>
      <c r="N26" s="96" t="n">
        <v>44440</v>
      </c>
      <c r="O26" s="97" t="n">
        <v>0</v>
      </c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100"/>
      <c r="B27" s="100"/>
      <c r="C27" s="101"/>
      <c r="D27" s="101"/>
      <c r="E27" s="101"/>
      <c r="F27" s="101"/>
      <c r="G27" s="101"/>
      <c r="H27" s="101"/>
      <c r="I27" s="102"/>
      <c r="J27" s="2"/>
      <c r="K27" s="96" t="n">
        <v>44470</v>
      </c>
      <c r="L27" s="97" t="n">
        <v>400</v>
      </c>
      <c r="M27" s="2"/>
      <c r="N27" s="96" t="n">
        <v>44470</v>
      </c>
      <c r="O27" s="97" t="n">
        <v>0</v>
      </c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90" t="s">
        <v>124</v>
      </c>
      <c r="B28" s="103" t="s">
        <v>139</v>
      </c>
      <c r="C28" s="104" t="s">
        <v>143</v>
      </c>
      <c r="D28" s="104"/>
      <c r="E28" s="104"/>
      <c r="F28" s="104"/>
      <c r="G28" s="104"/>
      <c r="H28" s="104"/>
      <c r="I28" s="104"/>
      <c r="J28" s="2"/>
      <c r="K28" s="96" t="n">
        <v>44501</v>
      </c>
      <c r="L28" s="97" t="n">
        <v>400</v>
      </c>
      <c r="M28" s="2"/>
      <c r="N28" s="96" t="n">
        <v>44501</v>
      </c>
      <c r="O28" s="154" t="n">
        <v>500</v>
      </c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140" t="s">
        <v>242</v>
      </c>
      <c r="D29" s="140"/>
      <c r="E29" s="140"/>
      <c r="F29" s="140"/>
      <c r="G29" s="140"/>
      <c r="H29" s="140"/>
      <c r="I29" s="94" t="n">
        <v>684.77</v>
      </c>
      <c r="J29" s="2"/>
      <c r="K29" s="96" t="n">
        <v>44531</v>
      </c>
      <c r="L29" s="97" t="n">
        <v>400</v>
      </c>
      <c r="M29" s="2"/>
      <c r="N29" s="96" t="n">
        <v>44531</v>
      </c>
      <c r="O29" s="154" t="n">
        <v>500</v>
      </c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140" t="s">
        <v>243</v>
      </c>
      <c r="D30" s="140"/>
      <c r="E30" s="140"/>
      <c r="F30" s="140"/>
      <c r="G30" s="140"/>
      <c r="H30" s="140"/>
      <c r="I30" s="94" t="n">
        <v>133.74</v>
      </c>
      <c r="J30" s="2"/>
      <c r="K30" s="96" t="n">
        <v>44562</v>
      </c>
      <c r="L30" s="97" t="n">
        <v>400</v>
      </c>
      <c r="M30" s="2"/>
      <c r="N30" s="96" t="n">
        <v>44562</v>
      </c>
      <c r="O30" s="154" t="n">
        <v>500</v>
      </c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5"/>
      <c r="B31" s="106" t="s">
        <v>144</v>
      </c>
      <c r="C31" s="95"/>
      <c r="D31" s="95"/>
      <c r="E31" s="95"/>
      <c r="F31" s="95"/>
      <c r="G31" s="95"/>
      <c r="H31" s="95"/>
      <c r="I31" s="107"/>
      <c r="J31" s="2"/>
      <c r="K31" s="96" t="n">
        <v>44593</v>
      </c>
      <c r="L31" s="97" t="n">
        <v>400</v>
      </c>
      <c r="M31" s="2"/>
      <c r="N31" s="96" t="n">
        <v>44593</v>
      </c>
      <c r="O31" s="97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08"/>
      <c r="B32" s="106" t="s">
        <v>144</v>
      </c>
      <c r="C32" s="109"/>
      <c r="D32" s="109"/>
      <c r="E32" s="109"/>
      <c r="F32" s="109"/>
      <c r="G32" s="109"/>
      <c r="H32" s="110"/>
      <c r="I32" s="111"/>
      <c r="J32" s="2"/>
      <c r="K32" s="85" t="s">
        <v>4</v>
      </c>
      <c r="L32" s="115" t="n">
        <f aca="false">SUM(L24:L31)</f>
        <v>3200</v>
      </c>
      <c r="M32" s="2"/>
      <c r="N32" s="85" t="s">
        <v>4</v>
      </c>
      <c r="O32" s="115" t="n">
        <f aca="false">SUM(O24:O31)</f>
        <v>1500</v>
      </c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112"/>
      <c r="B33" s="113" t="s">
        <v>4</v>
      </c>
      <c r="C33" s="113"/>
      <c r="D33" s="113"/>
      <c r="E33" s="113"/>
      <c r="F33" s="113"/>
      <c r="G33" s="113"/>
      <c r="H33" s="113"/>
      <c r="I33" s="114" t="n">
        <f aca="false">SUM(I29:I31)</f>
        <v>818.51</v>
      </c>
      <c r="J33" s="2"/>
      <c r="M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0" t="s">
        <v>124</v>
      </c>
      <c r="B35" s="91" t="s">
        <v>139</v>
      </c>
      <c r="C35" s="104" t="s">
        <v>244</v>
      </c>
      <c r="D35" s="104"/>
      <c r="E35" s="104"/>
      <c r="F35" s="104"/>
      <c r="G35" s="104"/>
      <c r="H35" s="104"/>
      <c r="I35" s="10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155" t="n">
        <v>44487</v>
      </c>
      <c r="B36" s="106" t="s">
        <v>185</v>
      </c>
      <c r="C36" s="156" t="s">
        <v>245</v>
      </c>
      <c r="D36" s="156"/>
      <c r="E36" s="156"/>
      <c r="F36" s="156"/>
      <c r="G36" s="156"/>
      <c r="H36" s="156"/>
      <c r="I36" s="94" t="n">
        <v>680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2"/>
      <c r="C37" s="157"/>
      <c r="D37" s="157"/>
      <c r="E37" s="157"/>
      <c r="F37" s="157"/>
      <c r="G37" s="157"/>
      <c r="H37" s="157"/>
      <c r="I37" s="15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92"/>
      <c r="B38" s="92"/>
      <c r="C38" s="157"/>
      <c r="D38" s="157"/>
      <c r="E38" s="157"/>
      <c r="F38" s="157"/>
      <c r="G38" s="157"/>
      <c r="H38" s="157"/>
      <c r="I38" s="158"/>
      <c r="J38" s="2"/>
      <c r="K38" s="116" t="s">
        <v>145</v>
      </c>
      <c r="L38" s="116"/>
      <c r="M38" s="116"/>
      <c r="N38" s="116"/>
      <c r="O38" s="116"/>
      <c r="P38" s="116"/>
      <c r="Q38" s="116"/>
      <c r="R38" s="116"/>
      <c r="S38" s="116"/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117"/>
      <c r="B39" s="98" t="s">
        <v>4</v>
      </c>
      <c r="C39" s="98"/>
      <c r="D39" s="98"/>
      <c r="E39" s="98"/>
      <c r="F39" s="98"/>
      <c r="G39" s="98"/>
      <c r="H39" s="98"/>
      <c r="I39" s="149" t="n">
        <f aca="false">SUM(I36:I38)</f>
        <v>680</v>
      </c>
      <c r="J39" s="2"/>
      <c r="K39" s="119" t="s">
        <v>146</v>
      </c>
      <c r="L39" s="120" t="s">
        <v>147</v>
      </c>
      <c r="M39" s="121" t="s">
        <v>148</v>
      </c>
      <c r="N39" s="120" t="s">
        <v>124</v>
      </c>
      <c r="O39" s="119" t="s">
        <v>149</v>
      </c>
      <c r="P39" s="119" t="s">
        <v>150</v>
      </c>
      <c r="Q39" s="119"/>
      <c r="R39" s="119"/>
      <c r="S39" s="122" t="s">
        <v>151</v>
      </c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119"/>
      <c r="L40" s="119"/>
      <c r="M40" s="119"/>
      <c r="N40" s="119"/>
      <c r="O40" s="119"/>
      <c r="P40" s="119"/>
      <c r="Q40" s="119"/>
      <c r="R40" s="119"/>
      <c r="S40" s="122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0" t="s">
        <v>124</v>
      </c>
      <c r="B41" s="91" t="s">
        <v>139</v>
      </c>
      <c r="C41" s="95"/>
      <c r="D41" s="95"/>
      <c r="E41" s="95"/>
      <c r="F41" s="95"/>
      <c r="G41" s="95"/>
      <c r="H41" s="95"/>
      <c r="I41" s="95"/>
      <c r="J41" s="2"/>
      <c r="K41" s="19"/>
      <c r="L41" s="123"/>
      <c r="M41" s="123"/>
      <c r="N41" s="124"/>
      <c r="O41" s="125"/>
      <c r="P41" s="84"/>
      <c r="Q41" s="84"/>
      <c r="R41" s="84"/>
      <c r="S41" s="126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127"/>
      <c r="L42" s="128"/>
      <c r="M42" s="128"/>
      <c r="N42" s="129"/>
      <c r="O42" s="130"/>
      <c r="P42" s="84"/>
      <c r="Q42" s="84"/>
      <c r="R42" s="84"/>
      <c r="S42" s="131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2"/>
      <c r="C43" s="95"/>
      <c r="D43" s="95"/>
      <c r="E43" s="95"/>
      <c r="F43" s="95"/>
      <c r="G43" s="95"/>
      <c r="H43" s="95"/>
      <c r="I43" s="94"/>
      <c r="J43" s="2"/>
      <c r="K43" s="85"/>
      <c r="L43" s="85"/>
      <c r="M43" s="85"/>
      <c r="N43" s="85"/>
      <c r="O43" s="85"/>
      <c r="P43" s="85"/>
      <c r="Q43" s="85"/>
      <c r="R43" s="85"/>
      <c r="S43" s="85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92"/>
      <c r="B44" s="98" t="s">
        <v>4</v>
      </c>
      <c r="C44" s="98"/>
      <c r="D44" s="98"/>
      <c r="E44" s="98"/>
      <c r="F44" s="98"/>
      <c r="G44" s="98"/>
      <c r="H44" s="98"/>
      <c r="I44" s="9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0" t="s">
        <v>124</v>
      </c>
      <c r="B46" s="91" t="s">
        <v>139</v>
      </c>
      <c r="C46" s="95"/>
      <c r="D46" s="95"/>
      <c r="E46" s="95"/>
      <c r="F46" s="95"/>
      <c r="G46" s="95"/>
      <c r="H46" s="95"/>
      <c r="I46" s="9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2"/>
      <c r="C48" s="95"/>
      <c r="D48" s="95"/>
      <c r="E48" s="95"/>
      <c r="F48" s="95"/>
      <c r="G48" s="95"/>
      <c r="H48" s="95"/>
      <c r="I48" s="9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92"/>
      <c r="B49" s="98" t="s">
        <v>4</v>
      </c>
      <c r="C49" s="98"/>
      <c r="D49" s="98"/>
      <c r="E49" s="98"/>
      <c r="F49" s="98"/>
      <c r="G49" s="98"/>
      <c r="H49" s="98"/>
      <c r="I49" s="9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4.2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</sheetData>
  <mergeCells count="49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C22:I22"/>
    <mergeCell ref="C23:H23"/>
    <mergeCell ref="C24:H24"/>
    <mergeCell ref="C25:H25"/>
    <mergeCell ref="B26:H26"/>
    <mergeCell ref="C28:I28"/>
    <mergeCell ref="C29:H29"/>
    <mergeCell ref="C30:H30"/>
    <mergeCell ref="C31:H31"/>
    <mergeCell ref="B33:H33"/>
    <mergeCell ref="C35:I35"/>
    <mergeCell ref="C36:H36"/>
    <mergeCell ref="C37:H37"/>
    <mergeCell ref="C38:H38"/>
    <mergeCell ref="K38:S38"/>
    <mergeCell ref="B39:H39"/>
    <mergeCell ref="K39:K40"/>
    <mergeCell ref="L39:L40"/>
    <mergeCell ref="M39:M40"/>
    <mergeCell ref="N39:N40"/>
    <mergeCell ref="O39:O40"/>
    <mergeCell ref="P39:R40"/>
    <mergeCell ref="S39:S40"/>
    <mergeCell ref="C41:I41"/>
    <mergeCell ref="P41:R41"/>
    <mergeCell ref="C42:H42"/>
    <mergeCell ref="P42:R42"/>
    <mergeCell ref="C43:H43"/>
    <mergeCell ref="B44:H44"/>
    <mergeCell ref="C46:I46"/>
    <mergeCell ref="C47:H47"/>
    <mergeCell ref="C48:H48"/>
    <mergeCell ref="B49:H49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119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121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123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138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141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246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247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248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249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41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136" t="s">
        <v>181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 t="n">
        <v>2300</v>
      </c>
      <c r="E10" s="137" t="n">
        <f aca="false">I32</f>
        <v>5159.02</v>
      </c>
      <c r="F10" s="21"/>
      <c r="G10" s="82"/>
      <c r="H10" s="21"/>
      <c r="I10" s="82"/>
      <c r="J10" s="21"/>
      <c r="K10" s="82"/>
      <c r="L10" s="21" t="n">
        <f aca="false">3200-3200</f>
        <v>0</v>
      </c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139" t="n">
        <v>3200</v>
      </c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143" t="n">
        <f aca="false">SUM(D10:D16)</f>
        <v>5500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250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customFormat="false" ht="14.25" hidden="false" customHeight="true" outlineLevel="0" collapsed="false">
      <c r="A23" s="92"/>
      <c r="B23" s="92" t="s">
        <v>140</v>
      </c>
      <c r="C23" s="93" t="s">
        <v>160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customFormat="false" ht="14.25" hidden="false" customHeight="true" outlineLevel="0" collapsed="false">
      <c r="A28" s="105"/>
      <c r="B28" s="106" t="s">
        <v>144</v>
      </c>
      <c r="C28" s="110" t="s">
        <v>251</v>
      </c>
      <c r="D28" s="110"/>
      <c r="E28" s="110"/>
      <c r="F28" s="110"/>
      <c r="G28" s="110"/>
      <c r="H28" s="110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customFormat="false" ht="14.25" hidden="false" customHeight="true" outlineLevel="0" collapsed="false">
      <c r="A29" s="105"/>
      <c r="B29" s="106" t="s">
        <v>144</v>
      </c>
      <c r="C29" s="110" t="s">
        <v>252</v>
      </c>
      <c r="D29" s="110"/>
      <c r="E29" s="110"/>
      <c r="F29" s="110"/>
      <c r="G29" s="110"/>
      <c r="H29" s="110"/>
      <c r="I29" s="94" t="n">
        <v>2233.08</v>
      </c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customFormat="false" ht="14.25" hidden="false" customHeight="true" outlineLevel="0" collapsed="false">
      <c r="A30" s="105" t="n">
        <v>44482</v>
      </c>
      <c r="B30" s="106" t="s">
        <v>144</v>
      </c>
      <c r="C30" s="110" t="s">
        <v>253</v>
      </c>
      <c r="D30" s="110"/>
      <c r="E30" s="110"/>
      <c r="F30" s="110"/>
      <c r="G30" s="110"/>
      <c r="H30" s="110"/>
      <c r="I30" s="94" t="n">
        <v>1800.94</v>
      </c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customFormat="false" ht="14.25" hidden="false" customHeight="true" outlineLevel="0" collapsed="false">
      <c r="A31" s="105" t="n">
        <v>44482</v>
      </c>
      <c r="B31" s="106" t="s">
        <v>144</v>
      </c>
      <c r="C31" s="110" t="s">
        <v>254</v>
      </c>
      <c r="D31" s="110"/>
      <c r="E31" s="110"/>
      <c r="F31" s="110"/>
      <c r="G31" s="110"/>
      <c r="H31" s="110"/>
      <c r="I31" s="94" t="n">
        <f aca="false">2250/2</f>
        <v>1125</v>
      </c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SUM(I28:I31)</f>
        <v>5159.02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C31:H31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255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256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159" t="s">
        <v>257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L32+N32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258</v>
      </c>
      <c r="L21" s="89"/>
      <c r="M21" s="89" t="s">
        <v>259</v>
      </c>
      <c r="N21" s="89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89"/>
      <c r="N22" s="89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customFormat="false" ht="14.25" hidden="false" customHeight="true" outlineLevel="0" collapsed="false">
      <c r="A23" s="92"/>
      <c r="B23" s="92" t="s">
        <v>140</v>
      </c>
      <c r="C23" s="93" t="s">
        <v>160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85" t="s">
        <v>142</v>
      </c>
      <c r="N23" s="85" t="s">
        <v>4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96" t="n">
        <v>44378</v>
      </c>
      <c r="N24" s="97" t="n"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96" t="n">
        <v>44409</v>
      </c>
      <c r="N25" s="97" t="n"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96" t="n">
        <v>44440</v>
      </c>
      <c r="N26" s="97" t="n"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96" t="n">
        <v>44470</v>
      </c>
      <c r="N27" s="97" t="n"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0</v>
      </c>
      <c r="M28" s="96" t="n">
        <v>44501</v>
      </c>
      <c r="N28" s="97" t="n">
        <v>400</v>
      </c>
      <c r="O28" s="2"/>
      <c r="P28" s="2"/>
      <c r="Q28" s="2"/>
      <c r="R28" s="2"/>
      <c r="S28" s="2"/>
      <c r="T28" s="2"/>
      <c r="U28" s="2"/>
      <c r="V28" s="2"/>
      <c r="W28" s="2"/>
      <c r="X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0</v>
      </c>
      <c r="M29" s="96" t="n">
        <v>44531</v>
      </c>
      <c r="N29" s="97" t="n">
        <v>400</v>
      </c>
      <c r="O29" s="2"/>
      <c r="P29" s="2"/>
      <c r="Q29" s="2"/>
      <c r="R29" s="2"/>
      <c r="S29" s="2"/>
      <c r="T29" s="2"/>
      <c r="U29" s="2"/>
      <c r="V29" s="2"/>
      <c r="W29" s="2"/>
      <c r="X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0</v>
      </c>
      <c r="M30" s="96" t="n">
        <v>44562</v>
      </c>
      <c r="N30" s="97" t="n">
        <v>400</v>
      </c>
      <c r="O30" s="2"/>
      <c r="P30" s="2"/>
      <c r="Q30" s="2"/>
      <c r="R30" s="2"/>
      <c r="S30" s="2"/>
      <c r="T30" s="2"/>
      <c r="U30" s="2"/>
      <c r="V30" s="2"/>
      <c r="W30" s="2"/>
      <c r="X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0</v>
      </c>
      <c r="M31" s="96" t="n">
        <v>44593</v>
      </c>
      <c r="N31" s="97" t="n">
        <v>400</v>
      </c>
      <c r="O31" s="2"/>
      <c r="P31" s="2"/>
      <c r="Q31" s="2"/>
      <c r="R31" s="2"/>
      <c r="S31" s="2"/>
      <c r="T31" s="2"/>
      <c r="U31" s="2"/>
      <c r="V31" s="2"/>
      <c r="W31" s="2"/>
      <c r="X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1600</v>
      </c>
      <c r="M32" s="85" t="s">
        <v>4</v>
      </c>
      <c r="N32" s="115" t="n">
        <f aca="false">SUM(N24:N31)</f>
        <v>1600</v>
      </c>
      <c r="O32" s="2"/>
      <c r="P32" s="2"/>
      <c r="Q32" s="2"/>
      <c r="R32" s="2"/>
      <c r="S32" s="2"/>
      <c r="T32" s="2"/>
      <c r="U32" s="2"/>
      <c r="V32" s="2"/>
      <c r="W32" s="2"/>
      <c r="X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260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261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262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263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264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265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266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267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268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269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156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270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271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272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273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156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274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275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272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/>
      <c r="C10" s="22"/>
      <c r="D10" s="21" t="n">
        <v>2300</v>
      </c>
      <c r="E10" s="137" t="n">
        <f aca="false">I37</f>
        <v>1215.9</v>
      </c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143" t="n">
        <f aca="false">SUM(E10:E16)</f>
        <v>1215.9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201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160"/>
      <c r="D23" s="160"/>
      <c r="E23" s="160"/>
      <c r="F23" s="160"/>
      <c r="G23" s="160"/>
      <c r="H23" s="160"/>
      <c r="I23" s="94"/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 t="n">
        <v>44452</v>
      </c>
      <c r="B28" s="106" t="s">
        <v>144</v>
      </c>
      <c r="C28" s="140" t="s">
        <v>276</v>
      </c>
      <c r="D28" s="140"/>
      <c r="E28" s="140"/>
      <c r="F28" s="140"/>
      <c r="G28" s="140"/>
      <c r="H28" s="140"/>
      <c r="I28" s="94" t="n">
        <v>6.1</v>
      </c>
      <c r="J28" s="2"/>
      <c r="K28" s="96" t="n">
        <v>44501</v>
      </c>
      <c r="L28" s="9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 t="n">
        <v>44452</v>
      </c>
      <c r="B29" s="106" t="s">
        <v>144</v>
      </c>
      <c r="C29" s="140" t="s">
        <v>277</v>
      </c>
      <c r="D29" s="140"/>
      <c r="E29" s="140"/>
      <c r="F29" s="140"/>
      <c r="G29" s="140"/>
      <c r="H29" s="140"/>
      <c r="I29" s="94" t="n">
        <v>131.2</v>
      </c>
      <c r="J29" s="2"/>
      <c r="K29" s="96" t="n">
        <v>44531</v>
      </c>
      <c r="L29" s="9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 t="n">
        <v>44452</v>
      </c>
      <c r="B30" s="106" t="s">
        <v>144</v>
      </c>
      <c r="C30" s="140" t="s">
        <v>278</v>
      </c>
      <c r="D30" s="140"/>
      <c r="E30" s="140"/>
      <c r="F30" s="140"/>
      <c r="G30" s="140"/>
      <c r="H30" s="140"/>
      <c r="I30" s="94" t="n">
        <v>685.8</v>
      </c>
      <c r="J30" s="2"/>
      <c r="K30" s="96" t="n">
        <v>44562</v>
      </c>
      <c r="L30" s="9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5" t="n">
        <v>44452</v>
      </c>
      <c r="B31" s="106" t="s">
        <v>144</v>
      </c>
      <c r="C31" s="140" t="s">
        <v>279</v>
      </c>
      <c r="D31" s="140"/>
      <c r="E31" s="140"/>
      <c r="F31" s="140"/>
      <c r="G31" s="140"/>
      <c r="H31" s="140"/>
      <c r="I31" s="94" t="n">
        <v>12.8</v>
      </c>
      <c r="J31" s="2"/>
      <c r="K31" s="96" t="n">
        <v>44593</v>
      </c>
      <c r="L31" s="9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05" t="n">
        <v>44452</v>
      </c>
      <c r="B32" s="106" t="s">
        <v>144</v>
      </c>
      <c r="C32" s="140" t="s">
        <v>280</v>
      </c>
      <c r="D32" s="140"/>
      <c r="E32" s="140"/>
      <c r="F32" s="140"/>
      <c r="G32" s="140"/>
      <c r="H32" s="140"/>
      <c r="I32" s="94" t="n">
        <v>380</v>
      </c>
      <c r="J32" s="2"/>
      <c r="K32" s="85" t="s">
        <v>4</v>
      </c>
      <c r="L32" s="115" t="n">
        <f aca="false">SUM(L24:L31)</f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105" t="n">
        <v>44452</v>
      </c>
      <c r="B33" s="106" t="s">
        <v>144</v>
      </c>
      <c r="C33" s="140" t="s">
        <v>281</v>
      </c>
      <c r="D33" s="140"/>
      <c r="E33" s="140"/>
      <c r="F33" s="140"/>
      <c r="G33" s="140"/>
      <c r="H33" s="140"/>
      <c r="I33" s="94" t="n">
        <v>969.9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105" t="n">
        <v>44452</v>
      </c>
      <c r="B34" s="106" t="s">
        <v>144</v>
      </c>
      <c r="C34" s="140" t="s">
        <v>282</v>
      </c>
      <c r="D34" s="140"/>
      <c r="E34" s="140"/>
      <c r="F34" s="140"/>
      <c r="G34" s="140"/>
      <c r="H34" s="140"/>
      <c r="I34" s="94" t="n">
        <v>179.88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105" t="n">
        <v>44452</v>
      </c>
      <c r="B35" s="106" t="s">
        <v>144</v>
      </c>
      <c r="C35" s="140" t="s">
        <v>283</v>
      </c>
      <c r="D35" s="140"/>
      <c r="E35" s="140"/>
      <c r="F35" s="140"/>
      <c r="G35" s="140"/>
      <c r="H35" s="140"/>
      <c r="I35" s="94" t="n">
        <v>11.55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105" t="n">
        <v>44452</v>
      </c>
      <c r="B36" s="106" t="s">
        <v>144</v>
      </c>
      <c r="C36" s="140" t="s">
        <v>284</v>
      </c>
      <c r="D36" s="140"/>
      <c r="E36" s="140"/>
      <c r="F36" s="140"/>
      <c r="G36" s="140"/>
      <c r="H36" s="140"/>
      <c r="I36" s="94" t="n">
        <v>46.98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112"/>
      <c r="B37" s="113" t="s">
        <v>4</v>
      </c>
      <c r="C37" s="113"/>
      <c r="D37" s="113"/>
      <c r="E37" s="113"/>
      <c r="F37" s="113"/>
      <c r="G37" s="113"/>
      <c r="H37" s="113"/>
      <c r="I37" s="114" t="n">
        <f aca="false">SUM(I28:I32)</f>
        <v>1215.9</v>
      </c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90" t="s">
        <v>124</v>
      </c>
      <c r="B39" s="91" t="s">
        <v>139</v>
      </c>
      <c r="C39" s="95"/>
      <c r="D39" s="95"/>
      <c r="E39" s="95"/>
      <c r="F39" s="95"/>
      <c r="G39" s="95"/>
      <c r="H39" s="95"/>
      <c r="I39" s="95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2"/>
      <c r="B40" s="92"/>
      <c r="C40" s="95"/>
      <c r="D40" s="95"/>
      <c r="E40" s="95"/>
      <c r="F40" s="95"/>
      <c r="G40" s="95"/>
      <c r="H40" s="95"/>
      <c r="I40" s="94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8" t="s">
        <v>4</v>
      </c>
      <c r="C42" s="98"/>
      <c r="D42" s="98"/>
      <c r="E42" s="98"/>
      <c r="F42" s="98"/>
      <c r="G42" s="98"/>
      <c r="H42" s="98"/>
      <c r="I42" s="99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117"/>
      <c r="B43" s="118"/>
      <c r="C43" s="118"/>
      <c r="D43" s="118"/>
      <c r="E43" s="118"/>
      <c r="F43" s="118"/>
      <c r="G43" s="118"/>
      <c r="H43" s="118"/>
      <c r="I43" s="118"/>
      <c r="J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8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39:I39"/>
    <mergeCell ref="C40:H40"/>
    <mergeCell ref="P40:R40"/>
    <mergeCell ref="C41:H41"/>
    <mergeCell ref="P41:R41"/>
    <mergeCell ref="B42:H42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274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159" t="s">
        <v>285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272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286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156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287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288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272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289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156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152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153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132" t="s">
        <v>154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155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customFormat="false" ht="14.25" hidden="false" customHeight="true" outlineLevel="0" collapsed="false">
      <c r="A23" s="92"/>
      <c r="B23" s="92" t="s">
        <v>140</v>
      </c>
      <c r="C23" s="93" t="s">
        <v>156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290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291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272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139" t="n">
        <v>2300</v>
      </c>
      <c r="C10" s="22" t="n">
        <f aca="false">L32+O32</f>
        <v>2300</v>
      </c>
      <c r="D10" s="2"/>
      <c r="E10" s="81"/>
      <c r="F10" s="21"/>
      <c r="G10" s="82"/>
      <c r="H10" s="21"/>
      <c r="I10" s="82"/>
      <c r="J10" s="21"/>
      <c r="K10" s="82"/>
      <c r="L10" s="21" t="n">
        <f aca="false">2300-2300</f>
        <v>0</v>
      </c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292</v>
      </c>
      <c r="L21" s="89"/>
      <c r="M21" s="2"/>
      <c r="N21" s="89" t="s">
        <v>293</v>
      </c>
      <c r="O21" s="8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89"/>
      <c r="O22" s="8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161" t="n">
        <v>44468</v>
      </c>
      <c r="B23" s="92" t="s">
        <v>140</v>
      </c>
      <c r="C23" s="93" t="s">
        <v>294</v>
      </c>
      <c r="D23" s="93"/>
      <c r="E23" s="93"/>
      <c r="F23" s="93"/>
      <c r="G23" s="93"/>
      <c r="H23" s="93"/>
      <c r="I23" s="94"/>
      <c r="J23" s="2"/>
      <c r="K23" s="85" t="s">
        <v>142</v>
      </c>
      <c r="L23" s="85" t="s">
        <v>4</v>
      </c>
      <c r="M23" s="2"/>
      <c r="N23" s="85" t="s">
        <v>142</v>
      </c>
      <c r="O23" s="85" t="s">
        <v>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148" t="n">
        <v>44490</v>
      </c>
      <c r="B24" s="92" t="s">
        <v>140</v>
      </c>
      <c r="C24" s="140" t="s">
        <v>295</v>
      </c>
      <c r="D24" s="140"/>
      <c r="E24" s="140"/>
      <c r="F24" s="140"/>
      <c r="G24" s="140"/>
      <c r="H24" s="140"/>
      <c r="I24" s="94" t="n">
        <v>500</v>
      </c>
      <c r="J24" s="2"/>
      <c r="K24" s="96" t="n">
        <v>44378</v>
      </c>
      <c r="L24" s="97" t="n">
        <v>0</v>
      </c>
      <c r="M24" s="2"/>
      <c r="N24" s="96" t="n">
        <v>44378</v>
      </c>
      <c r="O24" s="97" t="n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148" t="n">
        <v>44490</v>
      </c>
      <c r="B25" s="92" t="s">
        <v>140</v>
      </c>
      <c r="C25" s="140" t="s">
        <v>296</v>
      </c>
      <c r="D25" s="140"/>
      <c r="E25" s="140"/>
      <c r="F25" s="140"/>
      <c r="G25" s="140"/>
      <c r="H25" s="140"/>
      <c r="I25" s="94" t="n">
        <v>500</v>
      </c>
      <c r="J25" s="2"/>
      <c r="K25" s="96" t="n">
        <v>44409</v>
      </c>
      <c r="L25" s="97" t="n">
        <v>0</v>
      </c>
      <c r="M25" s="2"/>
      <c r="N25" s="96" t="n">
        <v>44409</v>
      </c>
      <c r="O25" s="97" t="n"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48" t="n">
        <v>44521</v>
      </c>
      <c r="B26" s="92" t="s">
        <v>140</v>
      </c>
      <c r="C26" s="95" t="s">
        <v>296</v>
      </c>
      <c r="D26" s="95"/>
      <c r="E26" s="95"/>
      <c r="F26" s="95"/>
      <c r="G26" s="95"/>
      <c r="H26" s="95"/>
      <c r="I26" s="94" t="n">
        <v>300</v>
      </c>
      <c r="J26" s="2"/>
      <c r="K26" s="96" t="n">
        <v>44440</v>
      </c>
      <c r="L26" s="97" t="n">
        <v>0</v>
      </c>
      <c r="M26" s="2"/>
      <c r="N26" s="96" t="n">
        <v>44440</v>
      </c>
      <c r="O26" s="97" t="n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148" t="n">
        <v>44521</v>
      </c>
      <c r="B27" s="92" t="s">
        <v>140</v>
      </c>
      <c r="C27" s="95" t="s">
        <v>295</v>
      </c>
      <c r="D27" s="95"/>
      <c r="E27" s="95"/>
      <c r="F27" s="95"/>
      <c r="G27" s="95"/>
      <c r="H27" s="95"/>
      <c r="I27" s="94" t="n">
        <v>500</v>
      </c>
      <c r="J27" s="2"/>
      <c r="K27" s="96" t="n">
        <v>44470</v>
      </c>
      <c r="L27" s="97" t="n">
        <v>500</v>
      </c>
      <c r="M27" s="2"/>
      <c r="N27" s="96" t="n">
        <v>44470</v>
      </c>
      <c r="O27" s="97" t="n">
        <v>500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48" t="n">
        <v>44551</v>
      </c>
      <c r="B28" s="92" t="s">
        <v>140</v>
      </c>
      <c r="C28" s="95" t="s">
        <v>295</v>
      </c>
      <c r="D28" s="95"/>
      <c r="E28" s="95"/>
      <c r="F28" s="95"/>
      <c r="G28" s="95"/>
      <c r="H28" s="95"/>
      <c r="I28" s="94" t="n">
        <v>500</v>
      </c>
      <c r="J28" s="2"/>
      <c r="K28" s="96" t="n">
        <v>44501</v>
      </c>
      <c r="L28" s="97" t="n">
        <v>500</v>
      </c>
      <c r="M28" s="2"/>
      <c r="N28" s="96" t="n">
        <v>44501</v>
      </c>
      <c r="O28" s="97" t="n">
        <v>300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92"/>
      <c r="B29" s="98" t="s">
        <v>4</v>
      </c>
      <c r="C29" s="98"/>
      <c r="D29" s="98"/>
      <c r="E29" s="98"/>
      <c r="F29" s="98"/>
      <c r="G29" s="98"/>
      <c r="H29" s="98"/>
      <c r="I29" s="149" t="n">
        <f aca="false">SUM(I23:I28)</f>
        <v>2300</v>
      </c>
      <c r="J29" s="2"/>
      <c r="K29" s="96" t="n">
        <v>44531</v>
      </c>
      <c r="L29" s="97" t="n">
        <v>500</v>
      </c>
      <c r="M29" s="2"/>
      <c r="N29" s="96" t="n">
        <v>44531</v>
      </c>
      <c r="O29" s="97" t="n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0"/>
      <c r="B30" s="100"/>
      <c r="C30" s="101"/>
      <c r="D30" s="101"/>
      <c r="E30" s="101"/>
      <c r="F30" s="101"/>
      <c r="G30" s="101"/>
      <c r="H30" s="101"/>
      <c r="I30" s="102"/>
      <c r="J30" s="2"/>
      <c r="K30" s="96" t="n">
        <v>44562</v>
      </c>
      <c r="L30" s="97" t="n">
        <v>0</v>
      </c>
      <c r="M30" s="2"/>
      <c r="N30" s="96" t="n">
        <v>44562</v>
      </c>
      <c r="O30" s="97" t="n"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90" t="s">
        <v>124</v>
      </c>
      <c r="B31" s="103" t="s">
        <v>139</v>
      </c>
      <c r="C31" s="104" t="s">
        <v>143</v>
      </c>
      <c r="D31" s="104"/>
      <c r="E31" s="104"/>
      <c r="F31" s="104"/>
      <c r="G31" s="104"/>
      <c r="H31" s="104"/>
      <c r="I31" s="104"/>
      <c r="J31" s="2"/>
      <c r="K31" s="96" t="n">
        <v>44593</v>
      </c>
      <c r="L31" s="97" t="n">
        <v>0</v>
      </c>
      <c r="M31" s="2"/>
      <c r="N31" s="96" t="n">
        <v>44593</v>
      </c>
      <c r="O31" s="97" t="n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05"/>
      <c r="B32" s="106" t="s">
        <v>144</v>
      </c>
      <c r="C32" s="95"/>
      <c r="D32" s="95"/>
      <c r="E32" s="95"/>
      <c r="F32" s="95"/>
      <c r="G32" s="95"/>
      <c r="H32" s="95"/>
      <c r="I32" s="94"/>
      <c r="J32" s="2"/>
      <c r="K32" s="85" t="s">
        <v>4</v>
      </c>
      <c r="L32" s="115" t="n">
        <f aca="false">SUM(L24:L31)</f>
        <v>1500</v>
      </c>
      <c r="M32" s="2"/>
      <c r="N32" s="85" t="s">
        <v>4</v>
      </c>
      <c r="O32" s="115" t="n">
        <f aca="false">SUM(O24:O31)</f>
        <v>800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105"/>
      <c r="B33" s="106" t="s">
        <v>144</v>
      </c>
      <c r="C33" s="95"/>
      <c r="D33" s="95"/>
      <c r="E33" s="95"/>
      <c r="F33" s="95"/>
      <c r="G33" s="95"/>
      <c r="H33" s="95"/>
      <c r="I33" s="94"/>
      <c r="J33" s="2"/>
      <c r="M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105"/>
      <c r="B34" s="106" t="s">
        <v>144</v>
      </c>
      <c r="C34" s="95"/>
      <c r="D34" s="95"/>
      <c r="E34" s="95"/>
      <c r="F34" s="95"/>
      <c r="G34" s="95"/>
      <c r="H34" s="95"/>
      <c r="I34" s="107"/>
      <c r="J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108"/>
      <c r="B35" s="106" t="s">
        <v>144</v>
      </c>
      <c r="C35" s="109"/>
      <c r="D35" s="109"/>
      <c r="E35" s="109"/>
      <c r="F35" s="109"/>
      <c r="G35" s="109"/>
      <c r="H35" s="110"/>
      <c r="I35" s="111"/>
      <c r="J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112"/>
      <c r="B36" s="113" t="s">
        <v>4</v>
      </c>
      <c r="C36" s="113"/>
      <c r="D36" s="113"/>
      <c r="E36" s="113"/>
      <c r="F36" s="113"/>
      <c r="G36" s="113"/>
      <c r="H36" s="113"/>
      <c r="I36" s="114" t="n">
        <f aca="false">SUM(I32:I34)</f>
        <v>0</v>
      </c>
      <c r="J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90" t="s">
        <v>124</v>
      </c>
      <c r="B38" s="91" t="s">
        <v>139</v>
      </c>
      <c r="C38" s="95"/>
      <c r="D38" s="95"/>
      <c r="E38" s="95"/>
      <c r="F38" s="95"/>
      <c r="G38" s="95"/>
      <c r="H38" s="95"/>
      <c r="I38" s="9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92"/>
      <c r="B39" s="92"/>
      <c r="C39" s="95"/>
      <c r="D39" s="95"/>
      <c r="E39" s="95"/>
      <c r="F39" s="95"/>
      <c r="G39" s="95"/>
      <c r="H39" s="95"/>
      <c r="I39" s="9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2"/>
      <c r="B40" s="92"/>
      <c r="C40" s="95"/>
      <c r="D40" s="95"/>
      <c r="E40" s="95"/>
      <c r="F40" s="95"/>
      <c r="G40" s="95"/>
      <c r="H40" s="95"/>
      <c r="I40" s="9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8" t="s">
        <v>4</v>
      </c>
      <c r="C41" s="98"/>
      <c r="D41" s="98"/>
      <c r="E41" s="98"/>
      <c r="F41" s="98"/>
      <c r="G41" s="98"/>
      <c r="H41" s="98"/>
      <c r="I41" s="99"/>
      <c r="J41" s="2"/>
      <c r="K41" s="116" t="s">
        <v>145</v>
      </c>
      <c r="L41" s="116"/>
      <c r="M41" s="116"/>
      <c r="N41" s="116"/>
      <c r="O41" s="116"/>
      <c r="P41" s="116"/>
      <c r="Q41" s="116"/>
      <c r="R41" s="116"/>
      <c r="S41" s="116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117"/>
      <c r="B42" s="118"/>
      <c r="C42" s="118"/>
      <c r="D42" s="118"/>
      <c r="E42" s="118"/>
      <c r="F42" s="118"/>
      <c r="G42" s="118"/>
      <c r="H42" s="118"/>
      <c r="I42" s="118"/>
      <c r="J42" s="2"/>
      <c r="K42" s="119" t="s">
        <v>146</v>
      </c>
      <c r="L42" s="120" t="s">
        <v>147</v>
      </c>
      <c r="M42" s="121" t="s">
        <v>148</v>
      </c>
      <c r="N42" s="120" t="s">
        <v>124</v>
      </c>
      <c r="O42" s="119" t="s">
        <v>149</v>
      </c>
      <c r="P42" s="119" t="s">
        <v>150</v>
      </c>
      <c r="Q42" s="119"/>
      <c r="R42" s="119"/>
      <c r="S42" s="122" t="s">
        <v>151</v>
      </c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119"/>
      <c r="L43" s="119"/>
      <c r="M43" s="119"/>
      <c r="N43" s="119"/>
      <c r="O43" s="119"/>
      <c r="P43" s="119"/>
      <c r="Q43" s="119"/>
      <c r="R43" s="119"/>
      <c r="S43" s="12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90" t="s">
        <v>124</v>
      </c>
      <c r="B44" s="91" t="s">
        <v>139</v>
      </c>
      <c r="C44" s="95"/>
      <c r="D44" s="95"/>
      <c r="E44" s="95"/>
      <c r="F44" s="95"/>
      <c r="G44" s="95"/>
      <c r="H44" s="95"/>
      <c r="I44" s="95"/>
      <c r="J44" s="2"/>
      <c r="K44" s="19"/>
      <c r="L44" s="123"/>
      <c r="M44" s="123"/>
      <c r="N44" s="124"/>
      <c r="O44" s="125"/>
      <c r="P44" s="84"/>
      <c r="Q44" s="84"/>
      <c r="R44" s="84"/>
      <c r="S44" s="126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2"/>
      <c r="B45" s="92"/>
      <c r="C45" s="95"/>
      <c r="D45" s="95"/>
      <c r="E45" s="95"/>
      <c r="F45" s="95"/>
      <c r="G45" s="95"/>
      <c r="H45" s="95"/>
      <c r="I45" s="94"/>
      <c r="J45" s="2"/>
      <c r="K45" s="127"/>
      <c r="L45" s="128"/>
      <c r="M45" s="128"/>
      <c r="N45" s="129"/>
      <c r="O45" s="130"/>
      <c r="P45" s="84"/>
      <c r="Q45" s="84"/>
      <c r="R45" s="84"/>
      <c r="S45" s="131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85"/>
      <c r="L46" s="85"/>
      <c r="M46" s="85"/>
      <c r="N46" s="85"/>
      <c r="O46" s="85"/>
      <c r="P46" s="85"/>
      <c r="Q46" s="85"/>
      <c r="R46" s="85"/>
      <c r="S46" s="85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8" t="s">
        <v>4</v>
      </c>
      <c r="C47" s="98"/>
      <c r="D47" s="98"/>
      <c r="E47" s="98"/>
      <c r="F47" s="98"/>
      <c r="G47" s="98"/>
      <c r="H47" s="98"/>
      <c r="I47" s="9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90" t="s">
        <v>124</v>
      </c>
      <c r="B49" s="91" t="s">
        <v>139</v>
      </c>
      <c r="C49" s="95"/>
      <c r="D49" s="95"/>
      <c r="E49" s="95"/>
      <c r="F49" s="95"/>
      <c r="G49" s="95"/>
      <c r="H49" s="95"/>
      <c r="I49" s="9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92"/>
      <c r="B50" s="92"/>
      <c r="C50" s="95"/>
      <c r="D50" s="95"/>
      <c r="E50" s="95"/>
      <c r="F50" s="95"/>
      <c r="G50" s="95"/>
      <c r="H50" s="95"/>
      <c r="I50" s="9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92"/>
      <c r="B51" s="92"/>
      <c r="C51" s="95"/>
      <c r="D51" s="95"/>
      <c r="E51" s="95"/>
      <c r="F51" s="95"/>
      <c r="G51" s="95"/>
      <c r="H51" s="95"/>
      <c r="I51" s="9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92"/>
      <c r="B52" s="98" t="s">
        <v>4</v>
      </c>
      <c r="C52" s="98"/>
      <c r="D52" s="98"/>
      <c r="E52" s="98"/>
      <c r="F52" s="98"/>
      <c r="G52" s="98"/>
      <c r="H52" s="98"/>
      <c r="I52" s="9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4.2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4.2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4.2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4.2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</sheetData>
  <mergeCells count="51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C22:I22"/>
    <mergeCell ref="C23:H23"/>
    <mergeCell ref="C24:H24"/>
    <mergeCell ref="C25:H25"/>
    <mergeCell ref="C26:H26"/>
    <mergeCell ref="C27:H27"/>
    <mergeCell ref="C28:H28"/>
    <mergeCell ref="B29:H29"/>
    <mergeCell ref="C31:I31"/>
    <mergeCell ref="C32:H32"/>
    <mergeCell ref="C33:H33"/>
    <mergeCell ref="C34:H34"/>
    <mergeCell ref="B36:H36"/>
    <mergeCell ref="C38:I38"/>
    <mergeCell ref="C39:H39"/>
    <mergeCell ref="C40:H40"/>
    <mergeCell ref="B41:H41"/>
    <mergeCell ref="K41:S41"/>
    <mergeCell ref="K42:K43"/>
    <mergeCell ref="L42:L43"/>
    <mergeCell ref="M42:M43"/>
    <mergeCell ref="N42:N43"/>
    <mergeCell ref="O42:O43"/>
    <mergeCell ref="P42:R43"/>
    <mergeCell ref="S42:S43"/>
    <mergeCell ref="C44:I44"/>
    <mergeCell ref="P44:R44"/>
    <mergeCell ref="C45:H45"/>
    <mergeCell ref="P45:R45"/>
    <mergeCell ref="C46:H46"/>
    <mergeCell ref="B47:H47"/>
    <mergeCell ref="C49:I49"/>
    <mergeCell ref="C50:H50"/>
    <mergeCell ref="C51:H51"/>
    <mergeCell ref="B52:H52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297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298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272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299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156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300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301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272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302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156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303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43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 t="n">
        <v>2300</v>
      </c>
      <c r="E10" s="137" t="n">
        <f aca="false">I32</f>
        <v>1525.3</v>
      </c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143" t="n">
        <f aca="false">SUM(E10:E16)</f>
        <v>1525.3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304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customFormat="false" ht="14.25" hidden="false" customHeight="true" outlineLevel="0" collapsed="false">
      <c r="A23" s="92"/>
      <c r="B23" s="92" t="s">
        <v>140</v>
      </c>
      <c r="C23" s="93" t="s">
        <v>305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</row>
    <row r="28" customFormat="false" ht="14.25" hidden="false" customHeight="true" outlineLevel="0" collapsed="false">
      <c r="A28" s="105"/>
      <c r="B28" s="106" t="s">
        <v>144</v>
      </c>
      <c r="C28" s="140" t="s">
        <v>306</v>
      </c>
      <c r="D28" s="140"/>
      <c r="E28" s="140"/>
      <c r="F28" s="140"/>
      <c r="G28" s="140"/>
      <c r="H28" s="140"/>
      <c r="I28" s="94" t="n">
        <v>1525.3</v>
      </c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1525.3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307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308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309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139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310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customFormat="false" ht="14.25" hidden="false" customHeight="true" outlineLevel="0" collapsed="false">
      <c r="A23" s="92"/>
      <c r="B23" s="92" t="s">
        <v>140</v>
      </c>
      <c r="C23" s="93" t="s">
        <v>160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307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59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309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2400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311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customFormat="false" ht="14.25" hidden="false" customHeight="true" outlineLevel="0" collapsed="false">
      <c r="A23" s="92"/>
      <c r="B23" s="92" t="s">
        <v>140</v>
      </c>
      <c r="C23" s="93" t="s">
        <v>312</v>
      </c>
      <c r="D23" s="93"/>
      <c r="E23" s="93"/>
      <c r="F23" s="93"/>
      <c r="G23" s="93"/>
      <c r="H23" s="93"/>
      <c r="I23" s="94"/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customFormat="false" ht="14.25" hidden="false" customHeight="true" outlineLevel="0" collapsed="false">
      <c r="A24" s="92"/>
      <c r="B24" s="92" t="s">
        <v>140</v>
      </c>
      <c r="C24" s="93" t="s">
        <v>313</v>
      </c>
      <c r="D24" s="93"/>
      <c r="E24" s="93"/>
      <c r="F24" s="93"/>
      <c r="G24" s="93"/>
      <c r="H24" s="93"/>
      <c r="I24" s="94"/>
      <c r="J24" s="2"/>
      <c r="K24" s="96" t="n">
        <v>44378</v>
      </c>
      <c r="L24" s="97" t="n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2400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314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315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272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316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156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317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318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319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156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140"/>
      <c r="D24" s="140"/>
      <c r="E24" s="140"/>
      <c r="F24" s="140"/>
      <c r="G24" s="140"/>
      <c r="H24" s="140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2" t="s">
        <v>4</v>
      </c>
      <c r="C25" s="140"/>
      <c r="D25" s="140"/>
      <c r="E25" s="140"/>
      <c r="F25" s="140"/>
      <c r="G25" s="140"/>
      <c r="H25" s="140"/>
      <c r="I25" s="94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62"/>
      <c r="B26" s="118"/>
      <c r="C26" s="118"/>
      <c r="D26" s="118"/>
      <c r="E26" s="118"/>
      <c r="F26" s="118"/>
      <c r="G26" s="118"/>
      <c r="H26" s="163" t="s">
        <v>4</v>
      </c>
      <c r="I26" s="164" t="n">
        <f aca="false">SUM(I23:I25)</f>
        <v>3200</v>
      </c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100"/>
      <c r="B27" s="100"/>
      <c r="C27" s="101"/>
      <c r="D27" s="101"/>
      <c r="E27" s="101"/>
      <c r="F27" s="101"/>
      <c r="G27" s="101"/>
      <c r="H27" s="101"/>
      <c r="I27" s="102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90" t="s">
        <v>124</v>
      </c>
      <c r="B28" s="103" t="s">
        <v>139</v>
      </c>
      <c r="C28" s="104" t="s">
        <v>143</v>
      </c>
      <c r="D28" s="104"/>
      <c r="E28" s="104"/>
      <c r="F28" s="104"/>
      <c r="G28" s="104"/>
      <c r="H28" s="104"/>
      <c r="I28" s="10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94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5"/>
      <c r="B31" s="106" t="s">
        <v>144</v>
      </c>
      <c r="C31" s="95"/>
      <c r="D31" s="95"/>
      <c r="E31" s="95"/>
      <c r="F31" s="95"/>
      <c r="G31" s="95"/>
      <c r="H31" s="95"/>
      <c r="I31" s="107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08"/>
      <c r="B32" s="106" t="s">
        <v>144</v>
      </c>
      <c r="C32" s="109"/>
      <c r="D32" s="109"/>
      <c r="E32" s="109"/>
      <c r="F32" s="109"/>
      <c r="G32" s="109"/>
      <c r="H32" s="110"/>
      <c r="I32" s="111"/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112"/>
      <c r="B33" s="113" t="s">
        <v>4</v>
      </c>
      <c r="C33" s="113"/>
      <c r="D33" s="113"/>
      <c r="E33" s="113"/>
      <c r="F33" s="113"/>
      <c r="G33" s="113"/>
      <c r="H33" s="113"/>
      <c r="I33" s="114" t="n">
        <f aca="false">SUM(I29:I31)</f>
        <v>0</v>
      </c>
      <c r="J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65"/>
      <c r="M34" s="57"/>
      <c r="N34" s="5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0" t="s">
        <v>124</v>
      </c>
      <c r="B35" s="91" t="s">
        <v>139</v>
      </c>
      <c r="C35" s="95"/>
      <c r="D35" s="95"/>
      <c r="E35" s="95"/>
      <c r="F35" s="95"/>
      <c r="G35" s="95"/>
      <c r="H35" s="95"/>
      <c r="I35" s="95"/>
      <c r="J35" s="2"/>
      <c r="K35" s="2"/>
      <c r="L35" s="2"/>
      <c r="M35" s="57"/>
      <c r="N35" s="5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2"/>
      <c r="C37" s="95"/>
      <c r="D37" s="95"/>
      <c r="E37" s="95"/>
      <c r="F37" s="95"/>
      <c r="G37" s="95"/>
      <c r="H37" s="95"/>
      <c r="I37" s="9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92"/>
      <c r="B38" s="98" t="s">
        <v>4</v>
      </c>
      <c r="C38" s="98"/>
      <c r="D38" s="98"/>
      <c r="E38" s="98"/>
      <c r="F38" s="98"/>
      <c r="G38" s="98"/>
      <c r="H38" s="98"/>
      <c r="I38" s="99"/>
      <c r="J38" s="2"/>
      <c r="K38" s="116" t="s">
        <v>145</v>
      </c>
      <c r="L38" s="116"/>
      <c r="M38" s="116"/>
      <c r="N38" s="116"/>
      <c r="O38" s="116"/>
      <c r="P38" s="116"/>
      <c r="Q38" s="116"/>
      <c r="R38" s="116"/>
      <c r="S38" s="116"/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117"/>
      <c r="B39" s="118"/>
      <c r="C39" s="118"/>
      <c r="D39" s="118"/>
      <c r="E39" s="118"/>
      <c r="F39" s="118"/>
      <c r="G39" s="118"/>
      <c r="H39" s="118"/>
      <c r="I39" s="118"/>
      <c r="J39" s="2"/>
      <c r="K39" s="119" t="s">
        <v>146</v>
      </c>
      <c r="L39" s="120" t="s">
        <v>147</v>
      </c>
      <c r="M39" s="121" t="s">
        <v>148</v>
      </c>
      <c r="N39" s="120" t="s">
        <v>124</v>
      </c>
      <c r="O39" s="119" t="s">
        <v>149</v>
      </c>
      <c r="P39" s="119" t="s">
        <v>150</v>
      </c>
      <c r="Q39" s="119"/>
      <c r="R39" s="119"/>
      <c r="S39" s="122" t="s">
        <v>151</v>
      </c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119"/>
      <c r="L40" s="119"/>
      <c r="M40" s="119"/>
      <c r="N40" s="119"/>
      <c r="O40" s="119"/>
      <c r="P40" s="119"/>
      <c r="Q40" s="119"/>
      <c r="R40" s="119"/>
      <c r="S40" s="122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0" t="s">
        <v>124</v>
      </c>
      <c r="B41" s="91" t="s">
        <v>139</v>
      </c>
      <c r="C41" s="95"/>
      <c r="D41" s="95"/>
      <c r="E41" s="95"/>
      <c r="F41" s="95"/>
      <c r="G41" s="95"/>
      <c r="H41" s="95"/>
      <c r="I41" s="95"/>
      <c r="J41" s="2"/>
      <c r="K41" s="19"/>
      <c r="L41" s="123"/>
      <c r="M41" s="123"/>
      <c r="N41" s="124"/>
      <c r="O41" s="125"/>
      <c r="P41" s="84"/>
      <c r="Q41" s="84"/>
      <c r="R41" s="84"/>
      <c r="S41" s="126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127"/>
      <c r="L42" s="128"/>
      <c r="M42" s="128"/>
      <c r="N42" s="129"/>
      <c r="O42" s="130"/>
      <c r="P42" s="84"/>
      <c r="Q42" s="84"/>
      <c r="R42" s="84"/>
      <c r="S42" s="131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2"/>
      <c r="C43" s="95"/>
      <c r="D43" s="95"/>
      <c r="E43" s="95"/>
      <c r="F43" s="95"/>
      <c r="G43" s="95"/>
      <c r="H43" s="95"/>
      <c r="I43" s="94"/>
      <c r="J43" s="2"/>
      <c r="K43" s="85"/>
      <c r="L43" s="85"/>
      <c r="M43" s="85"/>
      <c r="N43" s="85"/>
      <c r="O43" s="85"/>
      <c r="P43" s="85"/>
      <c r="Q43" s="85"/>
      <c r="R43" s="85"/>
      <c r="S43" s="85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92"/>
      <c r="B44" s="98" t="s">
        <v>4</v>
      </c>
      <c r="C44" s="98"/>
      <c r="D44" s="98"/>
      <c r="E44" s="98"/>
      <c r="F44" s="98"/>
      <c r="G44" s="98"/>
      <c r="H44" s="98"/>
      <c r="I44" s="9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0" t="s">
        <v>124</v>
      </c>
      <c r="B46" s="91" t="s">
        <v>139</v>
      </c>
      <c r="C46" s="95"/>
      <c r="D46" s="95"/>
      <c r="E46" s="95"/>
      <c r="F46" s="95"/>
      <c r="G46" s="95"/>
      <c r="H46" s="95"/>
      <c r="I46" s="9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2"/>
      <c r="C48" s="95"/>
      <c r="D48" s="95"/>
      <c r="E48" s="95"/>
      <c r="F48" s="95"/>
      <c r="G48" s="95"/>
      <c r="H48" s="95"/>
      <c r="I48" s="9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92"/>
      <c r="B49" s="98" t="s">
        <v>4</v>
      </c>
      <c r="C49" s="98"/>
      <c r="D49" s="98"/>
      <c r="E49" s="98"/>
      <c r="F49" s="98"/>
      <c r="G49" s="98"/>
      <c r="H49" s="98"/>
      <c r="I49" s="9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4.2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C25:H25"/>
    <mergeCell ref="C28:I28"/>
    <mergeCell ref="C29:H29"/>
    <mergeCell ref="C30:H30"/>
    <mergeCell ref="C31:H31"/>
    <mergeCell ref="B33:H33"/>
    <mergeCell ref="C35:I35"/>
    <mergeCell ref="C36:H36"/>
    <mergeCell ref="C37:H37"/>
    <mergeCell ref="B38:H38"/>
    <mergeCell ref="K38:S38"/>
    <mergeCell ref="K39:K40"/>
    <mergeCell ref="L39:L40"/>
    <mergeCell ref="M39:M40"/>
    <mergeCell ref="N39:N40"/>
    <mergeCell ref="O39:O40"/>
    <mergeCell ref="P39:R40"/>
    <mergeCell ref="S39:S40"/>
    <mergeCell ref="C41:I41"/>
    <mergeCell ref="P41:R41"/>
    <mergeCell ref="C42:H42"/>
    <mergeCell ref="P42:R42"/>
    <mergeCell ref="C43:H43"/>
    <mergeCell ref="B44:H44"/>
    <mergeCell ref="C46:I46"/>
    <mergeCell ref="C47:H47"/>
    <mergeCell ref="C48:H48"/>
    <mergeCell ref="B49:H49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10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51.51"/>
    <col collapsed="false" customWidth="true" hidden="false" outlineLevel="0" max="2" min="2" style="0" width="13.88"/>
    <col collapsed="false" customWidth="true" hidden="false" outlineLevel="0" max="9" min="3" style="0" width="12.5"/>
    <col collapsed="false" customWidth="true" hidden="false" outlineLevel="0" max="10" min="10" style="0" width="13.5"/>
    <col collapsed="false" customWidth="true" hidden="false" outlineLevel="0" max="13" min="11" style="0" width="10.62"/>
    <col collapsed="false" customWidth="true" hidden="false" outlineLevel="0" max="31" min="14" style="0" width="8.63"/>
  </cols>
  <sheetData>
    <row r="1" customFormat="false" ht="13.5" hidden="false" customHeight="true" outlineLevel="0" collapsed="false">
      <c r="A1" s="166" t="s">
        <v>320</v>
      </c>
      <c r="B1" s="167"/>
      <c r="C1" s="168" t="n">
        <f aca="false">57600+47200</f>
        <v>104800</v>
      </c>
      <c r="D1" s="169"/>
      <c r="E1" s="170" t="s">
        <v>321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customFormat="false" ht="13.5" hidden="false" customHeight="true" outlineLevel="0" collapsed="false">
      <c r="A2" s="172"/>
      <c r="B2" s="172"/>
      <c r="C2" s="172"/>
      <c r="D2" s="172"/>
      <c r="E2" s="172"/>
      <c r="F2" s="172"/>
      <c r="G2" s="172"/>
      <c r="H2" s="172"/>
      <c r="I2" s="172"/>
      <c r="J2" s="8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customFormat="false" ht="13.5" hidden="false" customHeight="true" outlineLevel="0" collapsed="false">
      <c r="A3" s="173" t="s">
        <v>322</v>
      </c>
      <c r="B3" s="174" t="n">
        <v>44378</v>
      </c>
      <c r="C3" s="174" t="n">
        <v>44409</v>
      </c>
      <c r="D3" s="174" t="n">
        <v>44440</v>
      </c>
      <c r="E3" s="174" t="n">
        <v>44470</v>
      </c>
      <c r="F3" s="174" t="n">
        <v>44501</v>
      </c>
      <c r="G3" s="174" t="n">
        <v>44531</v>
      </c>
      <c r="H3" s="174" t="n">
        <v>44562</v>
      </c>
      <c r="I3" s="174" t="n">
        <v>44593</v>
      </c>
      <c r="J3" s="173" t="s">
        <v>108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customFormat="false" ht="13.5" hidden="false" customHeight="true" outlineLevel="0" collapsed="false">
      <c r="A4" s="175" t="s">
        <v>323</v>
      </c>
      <c r="B4" s="176" t="n">
        <v>400</v>
      </c>
      <c r="C4" s="176" t="n">
        <v>400</v>
      </c>
      <c r="D4" s="176" t="n">
        <v>400</v>
      </c>
      <c r="E4" s="176" t="n">
        <v>400</v>
      </c>
      <c r="F4" s="176" t="n">
        <v>400</v>
      </c>
      <c r="G4" s="176" t="n">
        <v>400</v>
      </c>
      <c r="H4" s="176" t="n">
        <v>400</v>
      </c>
      <c r="I4" s="176" t="n">
        <v>400</v>
      </c>
      <c r="J4" s="177" t="n">
        <f aca="false">SUM(B4:I4)</f>
        <v>3200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customFormat="false" ht="13.5" hidden="false" customHeight="true" outlineLevel="0" collapsed="false">
      <c r="A5" s="175" t="s">
        <v>324</v>
      </c>
      <c r="B5" s="176" t="n">
        <v>400</v>
      </c>
      <c r="C5" s="176" t="n">
        <v>400</v>
      </c>
      <c r="D5" s="176" t="n">
        <v>400</v>
      </c>
      <c r="E5" s="176" t="n">
        <v>400</v>
      </c>
      <c r="F5" s="176" t="n">
        <v>400</v>
      </c>
      <c r="G5" s="176" t="n">
        <v>400</v>
      </c>
      <c r="H5" s="176" t="n">
        <v>400</v>
      </c>
      <c r="I5" s="176" t="n">
        <v>400</v>
      </c>
      <c r="J5" s="177" t="n">
        <f aca="false">SUM(B5:I5)</f>
        <v>3200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customFormat="false" ht="13.5" hidden="false" customHeight="true" outlineLevel="0" collapsed="false">
      <c r="A6" s="178" t="s">
        <v>138</v>
      </c>
      <c r="B6" s="176" t="n">
        <v>400</v>
      </c>
      <c r="C6" s="176" t="n">
        <v>400</v>
      </c>
      <c r="D6" s="176" t="n">
        <v>400</v>
      </c>
      <c r="E6" s="176" t="n">
        <v>400</v>
      </c>
      <c r="F6" s="176" t="n">
        <v>400</v>
      </c>
      <c r="G6" s="176" t="n">
        <v>400</v>
      </c>
      <c r="H6" s="176" t="n">
        <v>400</v>
      </c>
      <c r="I6" s="176" t="n">
        <v>400</v>
      </c>
      <c r="J6" s="177" t="n">
        <f aca="false">SUM(B6:I6)</f>
        <v>3200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customFormat="false" ht="14.25" hidden="false" customHeight="true" outlineLevel="0" collapsed="false">
      <c r="A7" s="175" t="s">
        <v>325</v>
      </c>
      <c r="B7" s="176" t="n">
        <v>400</v>
      </c>
      <c r="C7" s="176" t="n">
        <v>400</v>
      </c>
      <c r="D7" s="176" t="n">
        <v>400</v>
      </c>
      <c r="E7" s="176" t="n">
        <v>400</v>
      </c>
      <c r="F7" s="176" t="n">
        <v>400</v>
      </c>
      <c r="G7" s="176" t="n">
        <v>400</v>
      </c>
      <c r="H7" s="176" t="n">
        <v>400</v>
      </c>
      <c r="I7" s="176" t="n">
        <v>400</v>
      </c>
      <c r="J7" s="177" t="n">
        <f aca="false">SUM(B7:I7)</f>
        <v>3200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customFormat="false" ht="13.5" hidden="false" customHeight="true" outlineLevel="0" collapsed="false">
      <c r="A8" s="175" t="s">
        <v>182</v>
      </c>
      <c r="B8" s="176" t="n">
        <v>400</v>
      </c>
      <c r="C8" s="176" t="n">
        <v>400</v>
      </c>
      <c r="D8" s="176" t="n">
        <v>400</v>
      </c>
      <c r="E8" s="176" t="n">
        <v>400</v>
      </c>
      <c r="F8" s="176" t="n">
        <v>400</v>
      </c>
      <c r="G8" s="176" t="n">
        <v>400</v>
      </c>
      <c r="H8" s="176" t="n">
        <v>400</v>
      </c>
      <c r="I8" s="176" t="n">
        <v>400</v>
      </c>
      <c r="J8" s="177" t="n">
        <f aca="false">SUM(B8:I8)</f>
        <v>3200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customFormat="false" ht="13.5" hidden="false" customHeight="true" outlineLevel="0" collapsed="false">
      <c r="A9" s="175" t="s">
        <v>326</v>
      </c>
      <c r="B9" s="176" t="n">
        <v>400</v>
      </c>
      <c r="C9" s="176" t="n">
        <v>400</v>
      </c>
      <c r="D9" s="176" t="n">
        <v>400</v>
      </c>
      <c r="E9" s="176" t="n">
        <v>400</v>
      </c>
      <c r="F9" s="176" t="n">
        <v>400</v>
      </c>
      <c r="G9" s="176" t="n">
        <v>400</v>
      </c>
      <c r="H9" s="176" t="n">
        <v>400</v>
      </c>
      <c r="I9" s="176" t="n">
        <v>400</v>
      </c>
      <c r="J9" s="177" t="n">
        <f aca="false">SUM(B9:I9)</f>
        <v>3200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customFormat="false" ht="15" hidden="false" customHeight="true" outlineLevel="0" collapsed="false">
      <c r="A10" s="175" t="s">
        <v>238</v>
      </c>
      <c r="B10" s="176" t="n">
        <v>400</v>
      </c>
      <c r="C10" s="176" t="n">
        <v>400</v>
      </c>
      <c r="D10" s="176" t="n">
        <v>400</v>
      </c>
      <c r="E10" s="176" t="n">
        <v>400</v>
      </c>
      <c r="F10" s="176" t="n">
        <v>400</v>
      </c>
      <c r="G10" s="176" t="n">
        <v>400</v>
      </c>
      <c r="H10" s="176" t="n">
        <v>400</v>
      </c>
      <c r="I10" s="176" t="n">
        <v>400</v>
      </c>
      <c r="J10" s="177" t="n">
        <f aca="false">SUM(B10:I10)</f>
        <v>3200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customFormat="false" ht="13.5" hidden="false" customHeight="true" outlineLevel="0" collapsed="false">
      <c r="A11" s="179" t="s">
        <v>327</v>
      </c>
      <c r="B11" s="176" t="n">
        <v>400</v>
      </c>
      <c r="C11" s="176" t="n">
        <v>400</v>
      </c>
      <c r="D11" s="176" t="n">
        <v>400</v>
      </c>
      <c r="E11" s="176" t="n">
        <v>400</v>
      </c>
      <c r="F11" s="176" t="n">
        <v>400</v>
      </c>
      <c r="G11" s="176" t="n">
        <v>400</v>
      </c>
      <c r="H11" s="176" t="n">
        <v>400</v>
      </c>
      <c r="I11" s="176" t="n">
        <v>400</v>
      </c>
      <c r="J11" s="177" t="n">
        <f aca="false">SUM(B11:I11)</f>
        <v>3200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customFormat="false" ht="13.5" hidden="false" customHeight="true" outlineLevel="0" collapsed="false">
      <c r="A12" s="178" t="s">
        <v>258</v>
      </c>
      <c r="B12" s="176" t="n">
        <v>400</v>
      </c>
      <c r="C12" s="176" t="n">
        <v>400</v>
      </c>
      <c r="D12" s="176" t="n">
        <v>400</v>
      </c>
      <c r="E12" s="176" t="n">
        <v>400</v>
      </c>
      <c r="F12" s="176" t="n">
        <v>400</v>
      </c>
      <c r="G12" s="176" t="n">
        <v>0</v>
      </c>
      <c r="H12" s="176" t="n">
        <v>0</v>
      </c>
      <c r="I12" s="176" t="n">
        <v>0</v>
      </c>
      <c r="J12" s="177" t="n">
        <f aca="false">SUM(B12:I12)</f>
        <v>2000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customFormat="false" ht="13.5" hidden="false" customHeight="true" outlineLevel="0" collapsed="false">
      <c r="A13" s="175" t="s">
        <v>259</v>
      </c>
      <c r="B13" s="176" t="n">
        <v>0</v>
      </c>
      <c r="C13" s="176" t="n">
        <v>0</v>
      </c>
      <c r="D13" s="176" t="n">
        <v>0</v>
      </c>
      <c r="E13" s="176" t="n">
        <v>0</v>
      </c>
      <c r="F13" s="176" t="n">
        <v>0</v>
      </c>
      <c r="G13" s="176" t="n">
        <v>400</v>
      </c>
      <c r="H13" s="176" t="n">
        <v>400</v>
      </c>
      <c r="I13" s="176" t="n">
        <v>400</v>
      </c>
      <c r="J13" s="177" t="n">
        <f aca="false">SUM(B13:I13)</f>
        <v>1200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customFormat="false" ht="13.5" hidden="false" customHeight="true" outlineLevel="0" collapsed="false">
      <c r="A14" s="175" t="s">
        <v>328</v>
      </c>
      <c r="B14" s="176" t="n">
        <v>400</v>
      </c>
      <c r="C14" s="176" t="n">
        <v>400</v>
      </c>
      <c r="D14" s="176" t="n">
        <v>400</v>
      </c>
      <c r="E14" s="176" t="n">
        <v>400</v>
      </c>
      <c r="F14" s="176" t="n">
        <v>400</v>
      </c>
      <c r="G14" s="176" t="n">
        <v>400</v>
      </c>
      <c r="H14" s="176" t="n">
        <v>400</v>
      </c>
      <c r="I14" s="176" t="n">
        <v>400</v>
      </c>
      <c r="J14" s="177" t="n">
        <f aca="false">SUM(B14:I14)</f>
        <v>3200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customFormat="false" ht="13.5" hidden="false" customHeight="true" outlineLevel="0" collapsed="false">
      <c r="A15" s="175" t="s">
        <v>310</v>
      </c>
      <c r="B15" s="176" t="n">
        <v>400</v>
      </c>
      <c r="C15" s="176" t="n">
        <v>400</v>
      </c>
      <c r="D15" s="176" t="n">
        <v>400</v>
      </c>
      <c r="E15" s="176" t="n">
        <v>400</v>
      </c>
      <c r="F15" s="176" t="n">
        <v>400</v>
      </c>
      <c r="G15" s="176" t="n">
        <v>400</v>
      </c>
      <c r="H15" s="176" t="n">
        <v>400</v>
      </c>
      <c r="I15" s="176" t="n">
        <v>400</v>
      </c>
      <c r="J15" s="177" t="n">
        <f aca="false">SUM(B15:I15)</f>
        <v>3200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customFormat="false" ht="14.25" hidden="false" customHeight="true" outlineLevel="0" collapsed="false">
      <c r="A16" s="175" t="s">
        <v>329</v>
      </c>
      <c r="B16" s="176" t="n">
        <v>0</v>
      </c>
      <c r="C16" s="176" t="n">
        <v>0</v>
      </c>
      <c r="D16" s="176" t="n">
        <v>400</v>
      </c>
      <c r="E16" s="176" t="n">
        <v>400</v>
      </c>
      <c r="F16" s="176" t="n">
        <v>400</v>
      </c>
      <c r="G16" s="176" t="n">
        <v>400</v>
      </c>
      <c r="H16" s="176" t="n">
        <v>400</v>
      </c>
      <c r="I16" s="176" t="n">
        <v>400</v>
      </c>
      <c r="J16" s="177" t="n">
        <f aca="false">SUM(B16:I16)</f>
        <v>2400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customFormat="false" ht="13.5" hidden="false" customHeight="true" outlineLevel="0" collapsed="false">
      <c r="A17" s="175" t="s">
        <v>155</v>
      </c>
      <c r="B17" s="176" t="n">
        <v>400</v>
      </c>
      <c r="C17" s="176" t="n">
        <v>400</v>
      </c>
      <c r="D17" s="176" t="n">
        <v>400</v>
      </c>
      <c r="E17" s="176" t="n">
        <v>400</v>
      </c>
      <c r="F17" s="176" t="n">
        <v>400</v>
      </c>
      <c r="G17" s="176" t="n">
        <v>400</v>
      </c>
      <c r="H17" s="176" t="n">
        <v>400</v>
      </c>
      <c r="I17" s="176" t="n">
        <v>400</v>
      </c>
      <c r="J17" s="177" t="n">
        <f aca="false">SUM(B17:I17)</f>
        <v>3200</v>
      </c>
      <c r="K17" s="2"/>
      <c r="L17" s="2"/>
      <c r="M17" s="18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customFormat="false" ht="13.5" hidden="false" customHeight="true" outlineLevel="0" collapsed="false">
      <c r="A18" s="175" t="s">
        <v>330</v>
      </c>
      <c r="B18" s="176" t="n">
        <v>400</v>
      </c>
      <c r="C18" s="176" t="n">
        <v>400</v>
      </c>
      <c r="D18" s="176" t="n">
        <v>400</v>
      </c>
      <c r="E18" s="176" t="n">
        <v>0</v>
      </c>
      <c r="F18" s="176" t="n">
        <v>0</v>
      </c>
      <c r="G18" s="176" t="n">
        <v>0</v>
      </c>
      <c r="H18" s="176" t="n">
        <v>0</v>
      </c>
      <c r="I18" s="176" t="n">
        <v>0</v>
      </c>
      <c r="J18" s="177" t="n">
        <f aca="false">SUM(B18:I18)</f>
        <v>1200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customFormat="false" ht="13.5" hidden="false" customHeight="true" outlineLevel="0" collapsed="false">
      <c r="A19" s="175" t="s">
        <v>169</v>
      </c>
      <c r="B19" s="176" t="n">
        <v>0</v>
      </c>
      <c r="C19" s="176" t="n">
        <v>0</v>
      </c>
      <c r="D19" s="176" t="n">
        <v>0</v>
      </c>
      <c r="E19" s="176" t="n">
        <v>400</v>
      </c>
      <c r="F19" s="176" t="n">
        <v>400</v>
      </c>
      <c r="G19" s="176" t="n">
        <v>400</v>
      </c>
      <c r="H19" s="176" t="n">
        <v>400</v>
      </c>
      <c r="I19" s="176" t="n">
        <v>400</v>
      </c>
      <c r="J19" s="177" t="n">
        <f aca="false">SUM(B19:I19)</f>
        <v>2000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customFormat="false" ht="13.5" hidden="false" customHeight="true" outlineLevel="0" collapsed="false">
      <c r="A20" s="175" t="s">
        <v>331</v>
      </c>
      <c r="B20" s="176" t="n">
        <v>400</v>
      </c>
      <c r="C20" s="176" t="n">
        <v>400</v>
      </c>
      <c r="D20" s="176" t="n">
        <v>400</v>
      </c>
      <c r="E20" s="176" t="n">
        <v>400</v>
      </c>
      <c r="F20" s="176" t="n">
        <v>400</v>
      </c>
      <c r="G20" s="176" t="n">
        <v>400</v>
      </c>
      <c r="H20" s="176" t="n">
        <v>0</v>
      </c>
      <c r="I20" s="176" t="n">
        <v>0</v>
      </c>
      <c r="J20" s="177" t="n">
        <f aca="false">SUM(B20:I20)</f>
        <v>2400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customFormat="false" ht="13.5" hidden="false" customHeight="true" outlineLevel="0" collapsed="false">
      <c r="A21" s="175" t="s">
        <v>174</v>
      </c>
      <c r="B21" s="176" t="n">
        <v>0</v>
      </c>
      <c r="C21" s="176" t="n">
        <v>0</v>
      </c>
      <c r="D21" s="176" t="n">
        <v>0</v>
      </c>
      <c r="E21" s="176" t="n">
        <v>0</v>
      </c>
      <c r="F21" s="176" t="n">
        <v>0</v>
      </c>
      <c r="G21" s="176" t="n">
        <v>0</v>
      </c>
      <c r="H21" s="176" t="n">
        <v>400</v>
      </c>
      <c r="I21" s="176" t="n">
        <v>400</v>
      </c>
      <c r="J21" s="177" t="n">
        <f aca="false">SUM(B21:I21)</f>
        <v>800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customFormat="false" ht="13.5" hidden="false" customHeight="true" outlineLevel="0" collapsed="false">
      <c r="A22" s="175" t="s">
        <v>332</v>
      </c>
      <c r="B22" s="176" t="n">
        <v>400</v>
      </c>
      <c r="C22" s="176" t="n">
        <v>400</v>
      </c>
      <c r="D22" s="176" t="n">
        <v>400</v>
      </c>
      <c r="E22" s="176" t="n">
        <v>400</v>
      </c>
      <c r="F22" s="176" t="n">
        <v>400</v>
      </c>
      <c r="G22" s="176" t="n">
        <v>400</v>
      </c>
      <c r="H22" s="176" t="n">
        <v>400</v>
      </c>
      <c r="I22" s="176" t="n">
        <v>400</v>
      </c>
      <c r="J22" s="177" t="n">
        <f aca="false">SUM(B22:I22)</f>
        <v>3200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customFormat="false" ht="13.5" hidden="false" customHeight="true" outlineLevel="0" collapsed="false">
      <c r="A23" s="175" t="s">
        <v>333</v>
      </c>
      <c r="B23" s="176" t="n">
        <v>400</v>
      </c>
      <c r="C23" s="176" t="n">
        <v>400</v>
      </c>
      <c r="D23" s="176" t="n">
        <v>400</v>
      </c>
      <c r="E23" s="176" t="n">
        <v>400</v>
      </c>
      <c r="F23" s="176" t="n">
        <v>400</v>
      </c>
      <c r="G23" s="176" t="n">
        <v>400</v>
      </c>
      <c r="H23" s="176" t="n">
        <v>400</v>
      </c>
      <c r="I23" s="176" t="n">
        <v>400</v>
      </c>
      <c r="J23" s="177" t="n">
        <f aca="false">SUM(B23:I23)</f>
        <v>3200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customFormat="false" ht="13.5" hidden="false" customHeight="true" outlineLevel="0" collapsed="false">
      <c r="A24" s="175" t="s">
        <v>189</v>
      </c>
      <c r="B24" s="176" t="n">
        <v>400</v>
      </c>
      <c r="C24" s="176" t="n">
        <v>400</v>
      </c>
      <c r="D24" s="176" t="n">
        <v>400</v>
      </c>
      <c r="E24" s="176" t="n">
        <v>400</v>
      </c>
      <c r="F24" s="176" t="n">
        <v>400</v>
      </c>
      <c r="G24" s="176" t="n">
        <v>400</v>
      </c>
      <c r="H24" s="176" t="n">
        <v>400</v>
      </c>
      <c r="I24" s="176" t="n">
        <v>400</v>
      </c>
      <c r="J24" s="177" t="n">
        <f aca="false">SUM(B24:I24)</f>
        <v>3200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customFormat="false" ht="13.5" hidden="false" customHeight="true" outlineLevel="0" collapsed="false">
      <c r="A25" s="175" t="s">
        <v>192</v>
      </c>
      <c r="B25" s="176" t="n">
        <v>400</v>
      </c>
      <c r="C25" s="176" t="n">
        <v>400</v>
      </c>
      <c r="D25" s="176" t="n">
        <v>400</v>
      </c>
      <c r="E25" s="176" t="n">
        <v>400</v>
      </c>
      <c r="F25" s="176" t="n">
        <v>400</v>
      </c>
      <c r="G25" s="176" t="n">
        <v>400</v>
      </c>
      <c r="H25" s="176" t="n">
        <v>400</v>
      </c>
      <c r="I25" s="176" t="n">
        <v>400</v>
      </c>
      <c r="J25" s="177" t="n">
        <f aca="false">SUM(B25:I25)</f>
        <v>3200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customFormat="false" ht="13.5" hidden="false" customHeight="true" outlineLevel="0" collapsed="false">
      <c r="A26" s="175" t="s">
        <v>334</v>
      </c>
      <c r="B26" s="176" t="n">
        <v>400</v>
      </c>
      <c r="C26" s="176" t="n">
        <v>400</v>
      </c>
      <c r="D26" s="176" t="n">
        <v>400</v>
      </c>
      <c r="E26" s="176" t="n">
        <v>400</v>
      </c>
      <c r="F26" s="176" t="n">
        <v>400</v>
      </c>
      <c r="G26" s="176" t="n">
        <v>400</v>
      </c>
      <c r="H26" s="176" t="n">
        <v>400</v>
      </c>
      <c r="I26" s="176" t="n">
        <v>400</v>
      </c>
      <c r="J26" s="177" t="n">
        <f aca="false">SUM(B26:I26)</f>
        <v>3200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customFormat="false" ht="13.5" hidden="false" customHeight="true" outlineLevel="0" collapsed="false">
      <c r="A27" s="175" t="s">
        <v>335</v>
      </c>
      <c r="B27" s="176" t="n">
        <v>400</v>
      </c>
      <c r="C27" s="176" t="n">
        <v>400</v>
      </c>
      <c r="D27" s="176" t="n">
        <v>400</v>
      </c>
      <c r="E27" s="176" t="n">
        <v>400</v>
      </c>
      <c r="F27" s="176" t="n">
        <v>400</v>
      </c>
      <c r="G27" s="176" t="n">
        <v>400</v>
      </c>
      <c r="H27" s="176" t="n">
        <v>400</v>
      </c>
      <c r="I27" s="176" t="n">
        <v>400</v>
      </c>
      <c r="J27" s="177" t="n">
        <f aca="false">SUM(B27:I27)</f>
        <v>3200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customFormat="false" ht="13.5" hidden="false" customHeight="true" outlineLevel="0" collapsed="false">
      <c r="A28" s="175" t="s">
        <v>219</v>
      </c>
      <c r="B28" s="176" t="n">
        <v>400</v>
      </c>
      <c r="C28" s="176" t="n">
        <v>400</v>
      </c>
      <c r="D28" s="176" t="n">
        <v>400</v>
      </c>
      <c r="E28" s="176" t="n">
        <v>400</v>
      </c>
      <c r="F28" s="176" t="n">
        <v>400</v>
      </c>
      <c r="G28" s="176" t="n">
        <v>400</v>
      </c>
      <c r="H28" s="176" t="n">
        <v>400</v>
      </c>
      <c r="I28" s="176" t="n">
        <v>400</v>
      </c>
      <c r="J28" s="177" t="n">
        <f aca="false">SUM(B28:I28)</f>
        <v>3200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customFormat="false" ht="13.5" hidden="false" customHeight="true" outlineLevel="0" collapsed="false">
      <c r="A29" s="175" t="s">
        <v>336</v>
      </c>
      <c r="B29" s="176" t="n">
        <v>400</v>
      </c>
      <c r="C29" s="176" t="n">
        <v>400</v>
      </c>
      <c r="D29" s="176" t="n">
        <v>400</v>
      </c>
      <c r="E29" s="176" t="n">
        <v>400</v>
      </c>
      <c r="F29" s="176" t="n">
        <v>400</v>
      </c>
      <c r="G29" s="176" t="n">
        <v>400</v>
      </c>
      <c r="H29" s="176" t="n">
        <v>400</v>
      </c>
      <c r="I29" s="176" t="n">
        <v>400</v>
      </c>
      <c r="J29" s="177" t="n">
        <f aca="false">SUM(B29:I29)</f>
        <v>3200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customFormat="false" ht="13.5" hidden="false" customHeight="true" outlineLevel="0" collapsed="false">
      <c r="A30" s="175" t="s">
        <v>337</v>
      </c>
      <c r="B30" s="176" t="n">
        <v>400</v>
      </c>
      <c r="C30" s="176" t="n">
        <v>400</v>
      </c>
      <c r="D30" s="176" t="n">
        <v>400</v>
      </c>
      <c r="E30" s="176" t="n">
        <v>400</v>
      </c>
      <c r="F30" s="176" t="n">
        <v>400</v>
      </c>
      <c r="G30" s="176" t="n">
        <v>400</v>
      </c>
      <c r="H30" s="176" t="n">
        <v>400</v>
      </c>
      <c r="I30" s="176" t="n">
        <v>400</v>
      </c>
      <c r="J30" s="177" t="n">
        <f aca="false">SUM(B30:I30)</f>
        <v>3200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customFormat="false" ht="13.5" hidden="false" customHeight="true" outlineLevel="0" collapsed="false">
      <c r="A31" s="175" t="s">
        <v>338</v>
      </c>
      <c r="B31" s="176" t="n">
        <v>400</v>
      </c>
      <c r="C31" s="176" t="n">
        <v>400</v>
      </c>
      <c r="D31" s="176" t="n">
        <v>400</v>
      </c>
      <c r="E31" s="176" t="n">
        <v>400</v>
      </c>
      <c r="F31" s="176" t="n">
        <v>400</v>
      </c>
      <c r="G31" s="176" t="n">
        <v>400</v>
      </c>
      <c r="H31" s="176" t="n">
        <v>400</v>
      </c>
      <c r="I31" s="176" t="n">
        <v>400</v>
      </c>
      <c r="J31" s="177" t="n">
        <f aca="false">SUM(B31:I31)</f>
        <v>3200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customFormat="false" ht="13.5" hidden="false" customHeight="true" outlineLevel="0" collapsed="false">
      <c r="A32" s="175" t="s">
        <v>339</v>
      </c>
      <c r="B32" s="176" t="n">
        <v>400</v>
      </c>
      <c r="C32" s="176" t="n">
        <v>400</v>
      </c>
      <c r="D32" s="176" t="n">
        <v>400</v>
      </c>
      <c r="E32" s="176" t="n">
        <v>400</v>
      </c>
      <c r="F32" s="176" t="n">
        <v>400</v>
      </c>
      <c r="G32" s="176" t="n">
        <v>400</v>
      </c>
      <c r="H32" s="176" t="n">
        <v>400</v>
      </c>
      <c r="I32" s="176" t="n">
        <v>400</v>
      </c>
      <c r="J32" s="177" t="n">
        <f aca="false">SUM(B32:I32)</f>
        <v>3200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customFormat="false" ht="13.5" hidden="false" customHeight="true" outlineLevel="0" collapsed="false">
      <c r="A33" s="175" t="s">
        <v>340</v>
      </c>
      <c r="B33" s="176" t="n">
        <v>400</v>
      </c>
      <c r="C33" s="176" t="n">
        <v>400</v>
      </c>
      <c r="D33" s="176" t="n">
        <v>400</v>
      </c>
      <c r="E33" s="176" t="n">
        <v>400</v>
      </c>
      <c r="F33" s="176" t="n">
        <v>400</v>
      </c>
      <c r="G33" s="176" t="n">
        <v>400</v>
      </c>
      <c r="H33" s="176" t="n">
        <v>400</v>
      </c>
      <c r="I33" s="176" t="n">
        <v>400</v>
      </c>
      <c r="J33" s="177" t="n">
        <f aca="false">SUM(B33:I33)</f>
        <v>3200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customFormat="false" ht="13.5" hidden="false" customHeight="true" outlineLevel="0" collapsed="false">
      <c r="A34" s="175" t="s">
        <v>286</v>
      </c>
      <c r="B34" s="176" t="n">
        <v>400</v>
      </c>
      <c r="C34" s="176" t="n">
        <v>400</v>
      </c>
      <c r="D34" s="176" t="n">
        <v>400</v>
      </c>
      <c r="E34" s="176" t="n">
        <v>400</v>
      </c>
      <c r="F34" s="176" t="n">
        <v>400</v>
      </c>
      <c r="G34" s="176" t="n">
        <v>400</v>
      </c>
      <c r="H34" s="176" t="n">
        <v>400</v>
      </c>
      <c r="I34" s="176" t="n">
        <v>400</v>
      </c>
      <c r="J34" s="177" t="n">
        <f aca="false">SUM(B34:I34)</f>
        <v>3200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customFormat="false" ht="13.5" hidden="false" customHeight="true" outlineLevel="0" collapsed="false">
      <c r="A35" s="175" t="s">
        <v>289</v>
      </c>
      <c r="B35" s="176" t="n">
        <v>400</v>
      </c>
      <c r="C35" s="176" t="n">
        <v>400</v>
      </c>
      <c r="D35" s="176" t="n">
        <v>400</v>
      </c>
      <c r="E35" s="176" t="n">
        <v>400</v>
      </c>
      <c r="F35" s="176" t="n">
        <v>400</v>
      </c>
      <c r="G35" s="176" t="n">
        <v>400</v>
      </c>
      <c r="H35" s="176" t="n">
        <v>400</v>
      </c>
      <c r="I35" s="176" t="n">
        <v>400</v>
      </c>
      <c r="J35" s="177" t="n">
        <f aca="false">SUM(B35:I35)</f>
        <v>3200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customFormat="false" ht="13.5" hidden="false" customHeight="true" outlineLevel="0" collapsed="false">
      <c r="A36" s="175" t="s">
        <v>341</v>
      </c>
      <c r="B36" s="176" t="n">
        <v>400</v>
      </c>
      <c r="C36" s="176" t="n">
        <v>400</v>
      </c>
      <c r="D36" s="176" t="n">
        <v>400</v>
      </c>
      <c r="E36" s="176" t="n">
        <v>400</v>
      </c>
      <c r="F36" s="176" t="n">
        <v>400</v>
      </c>
      <c r="G36" s="176" t="n">
        <v>400</v>
      </c>
      <c r="H36" s="176" t="n">
        <v>400</v>
      </c>
      <c r="I36" s="176" t="n">
        <v>400</v>
      </c>
      <c r="J36" s="177" t="n">
        <f aca="false">SUM(B36:I36)</f>
        <v>3200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customFormat="false" ht="13.5" hidden="false" customHeight="true" outlineLevel="0" collapsed="false">
      <c r="A37" s="175" t="s">
        <v>342</v>
      </c>
      <c r="B37" s="176" t="n">
        <v>400</v>
      </c>
      <c r="C37" s="176" t="n">
        <v>400</v>
      </c>
      <c r="D37" s="176" t="n">
        <v>400</v>
      </c>
      <c r="E37" s="176" t="n">
        <v>400</v>
      </c>
      <c r="F37" s="176" t="n">
        <v>400</v>
      </c>
      <c r="G37" s="176" t="n">
        <v>400</v>
      </c>
      <c r="H37" s="176" t="n">
        <v>400</v>
      </c>
      <c r="I37" s="176" t="n">
        <v>400</v>
      </c>
      <c r="J37" s="177" t="n">
        <f aca="false">SUM(B37:I37)</f>
        <v>3200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customFormat="false" ht="13.5" hidden="false" customHeight="true" outlineLevel="0" collapsed="false">
      <c r="A38" s="175" t="s">
        <v>316</v>
      </c>
      <c r="B38" s="176" t="n">
        <v>400</v>
      </c>
      <c r="C38" s="176" t="n">
        <v>400</v>
      </c>
      <c r="D38" s="176" t="n">
        <v>400</v>
      </c>
      <c r="E38" s="176" t="n">
        <v>400</v>
      </c>
      <c r="F38" s="176" t="n">
        <v>400</v>
      </c>
      <c r="G38" s="176" t="n">
        <v>400</v>
      </c>
      <c r="H38" s="176" t="n">
        <v>400</v>
      </c>
      <c r="I38" s="176" t="n">
        <v>400</v>
      </c>
      <c r="J38" s="177" t="n">
        <f aca="false">SUM(B38:I38)</f>
        <v>3200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customFormat="false" ht="13.5" hidden="false" customHeight="true" outlineLevel="0" collapsed="false">
      <c r="A39" s="175" t="s">
        <v>343</v>
      </c>
      <c r="B39" s="176" t="n">
        <v>400</v>
      </c>
      <c r="C39" s="176" t="n">
        <v>400</v>
      </c>
      <c r="D39" s="176" t="n">
        <v>400</v>
      </c>
      <c r="E39" s="176" t="n">
        <v>400</v>
      </c>
      <c r="F39" s="176" t="n">
        <v>400</v>
      </c>
      <c r="G39" s="176" t="n">
        <v>400</v>
      </c>
      <c r="H39" s="176" t="n">
        <v>400</v>
      </c>
      <c r="I39" s="176" t="n">
        <v>400</v>
      </c>
      <c r="J39" s="177" t="n">
        <f aca="false">SUM(B39:I39)</f>
        <v>3200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customFormat="false" ht="13.5" hidden="false" customHeight="true" outlineLevel="0" collapsed="false">
      <c r="A40" s="181" t="s">
        <v>108</v>
      </c>
      <c r="B40" s="182" t="n">
        <f aca="false">SUM(B4:B39)</f>
        <v>12800</v>
      </c>
      <c r="C40" s="182" t="n">
        <f aca="false">SUM(C4:C39)</f>
        <v>12800</v>
      </c>
      <c r="D40" s="182" t="n">
        <f aca="false">SUM(D4:D39)</f>
        <v>13200</v>
      </c>
      <c r="E40" s="182" t="n">
        <f aca="false">SUM(E4:E39)</f>
        <v>13200</v>
      </c>
      <c r="F40" s="182" t="n">
        <f aca="false">SUM(F4:F39)</f>
        <v>13200</v>
      </c>
      <c r="G40" s="182" t="n">
        <f aca="false">SUM(G4:G39)</f>
        <v>13200</v>
      </c>
      <c r="H40" s="182" t="n">
        <f aca="false">SUM(H4:H39)</f>
        <v>13200</v>
      </c>
      <c r="I40" s="182" t="n">
        <f aca="false">SUM(I4:I39)</f>
        <v>13200</v>
      </c>
      <c r="J40" s="183" t="n">
        <f aca="false">SUM(B40:I40)</f>
        <v>104800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customFormat="false" ht="13.5" hidden="false" customHeight="true" outlineLevel="0" collapsed="false">
      <c r="A41" s="88"/>
      <c r="B41" s="172"/>
      <c r="C41" s="172"/>
      <c r="D41" s="172"/>
      <c r="E41" s="172"/>
      <c r="F41" s="172"/>
      <c r="G41" s="172"/>
      <c r="H41" s="172"/>
      <c r="I41" s="172"/>
      <c r="J41" s="8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customFormat="false" ht="13.5" hidden="false" customHeight="true" outlineLevel="0" collapsed="false">
      <c r="A42" s="184" t="s">
        <v>344</v>
      </c>
      <c r="B42" s="185"/>
      <c r="C42" s="185"/>
      <c r="D42" s="185"/>
      <c r="E42" s="185"/>
      <c r="F42" s="185"/>
      <c r="G42" s="185"/>
      <c r="H42" s="185"/>
      <c r="I42" s="185"/>
      <c r="J42" s="186" t="n">
        <f aca="false">C1-J40</f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customFormat="false" ht="13.5" hidden="false" customHeight="true" outlineLevel="0" collapsed="false">
      <c r="A43" s="2"/>
      <c r="B43" s="4"/>
      <c r="C43" s="4"/>
      <c r="D43" s="4"/>
      <c r="E43" s="4"/>
      <c r="F43" s="4"/>
      <c r="G43" s="4"/>
      <c r="H43" s="4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customFormat="false" ht="13.5" hidden="false" customHeight="true" outlineLevel="0" collapsed="false">
      <c r="A44" s="166" t="s">
        <v>345</v>
      </c>
      <c r="B44" s="167"/>
      <c r="C44" s="168" t="n">
        <v>3800</v>
      </c>
      <c r="D44" s="169"/>
      <c r="E44" s="187" t="s">
        <v>346</v>
      </c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</row>
    <row r="45" customFormat="false" ht="13.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customFormat="false" ht="13.5" hidden="false" customHeight="true" outlineLevel="0" collapsed="false">
      <c r="A46" s="148" t="n">
        <v>44490</v>
      </c>
      <c r="B46" s="92" t="s">
        <v>140</v>
      </c>
      <c r="C46" s="188" t="s">
        <v>295</v>
      </c>
      <c r="D46" s="188"/>
      <c r="E46" s="188"/>
      <c r="F46" s="188"/>
      <c r="G46" s="188"/>
      <c r="H46" s="94" t="n">
        <v>500</v>
      </c>
      <c r="I46" s="57" t="s">
        <v>347</v>
      </c>
      <c r="J46" s="5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customFormat="false" ht="13.5" hidden="false" customHeight="true" outlineLevel="0" collapsed="false">
      <c r="A47" s="148" t="n">
        <v>44490</v>
      </c>
      <c r="B47" s="92" t="s">
        <v>140</v>
      </c>
      <c r="C47" s="188" t="s">
        <v>348</v>
      </c>
      <c r="D47" s="188"/>
      <c r="E47" s="188"/>
      <c r="F47" s="188"/>
      <c r="G47" s="188"/>
      <c r="H47" s="94" t="n">
        <v>500</v>
      </c>
      <c r="I47" s="57" t="s">
        <v>347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customFormat="false" ht="13.5" hidden="false" customHeight="true" outlineLevel="0" collapsed="false">
      <c r="A48" s="148" t="n">
        <v>44521</v>
      </c>
      <c r="B48" s="92" t="s">
        <v>140</v>
      </c>
      <c r="C48" s="188" t="s">
        <v>296</v>
      </c>
      <c r="D48" s="188"/>
      <c r="E48" s="188"/>
      <c r="F48" s="188"/>
      <c r="G48" s="188"/>
      <c r="H48" s="189" t="n">
        <v>300</v>
      </c>
      <c r="I48" s="57" t="s">
        <v>347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customFormat="false" ht="13.5" hidden="false" customHeight="true" outlineLevel="0" collapsed="false">
      <c r="A49" s="148" t="n">
        <v>44521</v>
      </c>
      <c r="B49" s="92" t="s">
        <v>140</v>
      </c>
      <c r="C49" s="188" t="s">
        <v>295</v>
      </c>
      <c r="D49" s="188"/>
      <c r="E49" s="188"/>
      <c r="F49" s="188"/>
      <c r="G49" s="188"/>
      <c r="H49" s="153" t="n">
        <v>500</v>
      </c>
      <c r="I49" s="57" t="s">
        <v>347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customFormat="false" ht="13.5" hidden="false" customHeight="true" outlineLevel="0" collapsed="false">
      <c r="A50" s="148" t="n">
        <v>44521</v>
      </c>
      <c r="B50" s="92" t="s">
        <v>140</v>
      </c>
      <c r="C50" s="188" t="s">
        <v>349</v>
      </c>
      <c r="D50" s="188"/>
      <c r="E50" s="188"/>
      <c r="F50" s="188"/>
      <c r="G50" s="188"/>
      <c r="H50" s="153" t="n">
        <v>500</v>
      </c>
      <c r="I50" s="57" t="s">
        <v>350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customFormat="false" ht="13.5" hidden="false" customHeight="true" outlineLevel="0" collapsed="false">
      <c r="A51" s="148" t="n">
        <v>44551</v>
      </c>
      <c r="B51" s="92" t="s">
        <v>140</v>
      </c>
      <c r="C51" s="188" t="s">
        <v>295</v>
      </c>
      <c r="D51" s="188"/>
      <c r="E51" s="188"/>
      <c r="F51" s="188"/>
      <c r="G51" s="188"/>
      <c r="H51" s="153" t="n">
        <v>500</v>
      </c>
      <c r="I51" s="57" t="s">
        <v>347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customFormat="false" ht="13.5" hidden="false" customHeight="true" outlineLevel="0" collapsed="false">
      <c r="A52" s="148" t="n">
        <v>44551</v>
      </c>
      <c r="B52" s="92" t="s">
        <v>140</v>
      </c>
      <c r="C52" s="188" t="s">
        <v>351</v>
      </c>
      <c r="D52" s="188"/>
      <c r="E52" s="188"/>
      <c r="F52" s="188"/>
      <c r="G52" s="188"/>
      <c r="H52" s="153" t="n">
        <v>500</v>
      </c>
      <c r="I52" s="57" t="s">
        <v>350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customFormat="false" ht="13.5" hidden="false" customHeight="true" outlineLevel="0" collapsed="false">
      <c r="A53" s="148" t="n">
        <v>44218</v>
      </c>
      <c r="B53" s="92" t="s">
        <v>140</v>
      </c>
      <c r="C53" s="188" t="s">
        <v>351</v>
      </c>
      <c r="D53" s="188"/>
      <c r="E53" s="188"/>
      <c r="F53" s="188"/>
      <c r="G53" s="188"/>
      <c r="H53" s="189" t="n">
        <v>500</v>
      </c>
      <c r="I53" s="57" t="s">
        <v>350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customFormat="false" ht="13.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customFormat="false" ht="13.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customFormat="false" ht="13.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customFormat="false" ht="13.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customFormat="false" ht="13.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customFormat="false" ht="13.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customFormat="false" ht="13.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customFormat="false" ht="13.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customFormat="false" ht="13.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customFormat="false" ht="13.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customFormat="false" ht="13.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customFormat="false" ht="13.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customFormat="false" ht="13.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customFormat="false" ht="13.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customFormat="false" ht="13.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customFormat="false" ht="13.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customFormat="false" ht="13.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customFormat="false" ht="13.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customFormat="false" ht="13.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customFormat="false" ht="13.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customFormat="false" ht="13.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customFormat="false" ht="13.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customFormat="false" ht="13.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customFormat="false" ht="13.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customFormat="false" ht="13.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customFormat="false" ht="13.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customFormat="false" ht="13.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customFormat="false" ht="13.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customFormat="false" ht="13.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customFormat="false" ht="13.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customFormat="false" ht="13.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customFormat="false" ht="13.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customFormat="false" ht="13.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customFormat="false" ht="13.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customFormat="false" ht="13.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customFormat="false" ht="13.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customFormat="false" ht="13.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customFormat="false" ht="13.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customFormat="false" ht="13.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customFormat="false" ht="13.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customFormat="false" ht="13.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customFormat="false" ht="13.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customFormat="false" ht="13.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customFormat="false" ht="13.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customFormat="false" ht="13.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customFormat="false" ht="13.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customFormat="false" ht="13.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customFormat="false" ht="13.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customFormat="false" ht="13.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customFormat="false" ht="13.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customFormat="false" ht="13.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customFormat="false" ht="13.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customFormat="false" ht="13.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customFormat="false" ht="13.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customFormat="false" ht="13.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customFormat="false" ht="13.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customFormat="false" ht="13.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customFormat="false" ht="13.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customFormat="false" ht="13.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customFormat="false" ht="13.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customFormat="false" ht="13.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customFormat="false" ht="13.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customFormat="false" ht="13.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customFormat="false" ht="13.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customFormat="false" ht="13.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customFormat="false" ht="13.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customFormat="false" ht="13.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customFormat="false" ht="13.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customFormat="false" ht="13.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customFormat="false" ht="13.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customFormat="false" ht="13.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customFormat="false" ht="13.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customFormat="false" ht="13.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customFormat="false" ht="13.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customFormat="false" ht="13.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customFormat="false" ht="13.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customFormat="false" ht="13.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customFormat="false" ht="13.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customFormat="false" ht="13.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customFormat="false" ht="13.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customFormat="false" ht="13.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customFormat="false" ht="13.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customFormat="false" ht="13.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customFormat="false" ht="13.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customFormat="false" ht="13.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customFormat="false" ht="13.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customFormat="false" ht="13.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customFormat="false" ht="13.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customFormat="false" ht="13.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customFormat="false" ht="13.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customFormat="false" ht="13.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customFormat="false" ht="13.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customFormat="false" ht="13.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customFormat="false" ht="13.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customFormat="false" ht="13.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customFormat="false" ht="13.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customFormat="false" ht="13.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customFormat="false" ht="13.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customFormat="false" ht="13.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customFormat="false" ht="13.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customFormat="false" ht="13.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customFormat="false" ht="13.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customFormat="false" ht="13.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customFormat="false" ht="13.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customFormat="false" ht="13.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customFormat="false" ht="13.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customFormat="false" ht="13.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customFormat="false" ht="13.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customFormat="false" ht="13.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customFormat="false" ht="13.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customFormat="false" ht="13.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customFormat="false" ht="13.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customFormat="false" ht="13.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customFormat="false" ht="13.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customFormat="false" ht="13.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customFormat="false" ht="13.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customFormat="false" ht="13.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customFormat="false" ht="13.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customFormat="false" ht="13.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customFormat="false" ht="13.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customFormat="false" ht="13.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customFormat="false" ht="13.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customFormat="false" ht="13.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customFormat="false" ht="13.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customFormat="false" ht="13.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customFormat="false" ht="13.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customFormat="false" ht="13.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customFormat="false" ht="13.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customFormat="false" ht="13.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customFormat="false" ht="13.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customFormat="false" ht="13.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customFormat="false" ht="13.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customFormat="false" ht="13.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customFormat="false" ht="13.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customFormat="false" ht="13.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customFormat="false" ht="13.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customFormat="false" ht="13.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customFormat="false" ht="13.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customFormat="false" ht="13.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customFormat="false" ht="13.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customFormat="false" ht="13.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customFormat="false" ht="13.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customFormat="false" ht="13.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customFormat="false" ht="13.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customFormat="false" ht="13.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customFormat="false" ht="13.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customFormat="false" ht="13.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customFormat="false" ht="13.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customFormat="false" ht="13.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customFormat="false" ht="13.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customFormat="false" ht="13.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customFormat="false" ht="13.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customFormat="false" ht="13.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customFormat="false" ht="13.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customFormat="false" ht="13.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customFormat="false" ht="13.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customFormat="false" ht="13.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customFormat="false" ht="13.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customFormat="false" ht="13.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customFormat="false" ht="13.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customFormat="false" ht="13.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customFormat="false" ht="13.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customFormat="false" ht="13.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customFormat="false" ht="13.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customFormat="false" ht="13.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customFormat="false" ht="13.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customFormat="false" ht="13.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customFormat="false" ht="13.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customFormat="false" ht="13.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customFormat="false" ht="13.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customFormat="false" ht="13.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customFormat="false" ht="13.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customFormat="false" ht="13.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customFormat="false" ht="13.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customFormat="false" ht="13.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customFormat="false" ht="13.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customFormat="false" ht="13.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customFormat="false" ht="13.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customFormat="false" ht="13.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customFormat="false" ht="13.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customFormat="false" ht="13.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customFormat="false" ht="13.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customFormat="false" ht="13.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customFormat="false" ht="13.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customFormat="false" ht="13.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customFormat="false" ht="13.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customFormat="false" ht="13.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customFormat="false" ht="13.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customFormat="false" ht="13.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customFormat="false" ht="13.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customFormat="false" ht="13.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</sheetData>
  <mergeCells count="8">
    <mergeCell ref="C46:G46"/>
    <mergeCell ref="C47:G47"/>
    <mergeCell ref="C48:G48"/>
    <mergeCell ref="C49:G49"/>
    <mergeCell ref="C50:G50"/>
    <mergeCell ref="C51:G51"/>
    <mergeCell ref="C52:G52"/>
    <mergeCell ref="C53:G53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43.5"/>
    <col collapsed="false" customWidth="true" hidden="false" outlineLevel="0" max="2" min="2" style="0" width="13.13"/>
    <col collapsed="false" customWidth="true" hidden="false" outlineLevel="0" max="3" min="3" style="0" width="11.88"/>
    <col collapsed="false" customWidth="true" hidden="false" outlineLevel="0" max="6" min="6" style="0" width="40.88"/>
    <col collapsed="false" customWidth="true" hidden="false" outlineLevel="0" max="7" min="7" style="0" width="20.38"/>
    <col collapsed="false" customWidth="true" hidden="false" outlineLevel="0" max="26" min="8" style="0" width="8.63"/>
  </cols>
  <sheetData>
    <row r="1" customFormat="false" ht="14.25" hidden="false" customHeight="true" outlineLevel="0" collapsed="false">
      <c r="A1" s="190" t="s">
        <v>146</v>
      </c>
      <c r="B1" s="191" t="s">
        <v>147</v>
      </c>
      <c r="C1" s="192" t="s">
        <v>148</v>
      </c>
      <c r="D1" s="191" t="s">
        <v>124</v>
      </c>
      <c r="E1" s="190" t="s">
        <v>149</v>
      </c>
      <c r="F1" s="190" t="s">
        <v>150</v>
      </c>
      <c r="G1" s="190" t="s">
        <v>151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4.25" hidden="false" customHeight="true" outlineLevel="0" collapsed="false">
      <c r="A2" s="193" t="s">
        <v>352</v>
      </c>
      <c r="B2" s="128" t="s">
        <v>353</v>
      </c>
      <c r="C2" s="128" t="s">
        <v>354</v>
      </c>
      <c r="D2" s="129" t="s">
        <v>355</v>
      </c>
      <c r="E2" s="97" t="n">
        <v>619.5</v>
      </c>
      <c r="F2" s="194" t="s">
        <v>356</v>
      </c>
      <c r="G2" s="195" t="s">
        <v>357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193"/>
      <c r="B3" s="128"/>
      <c r="C3" s="128"/>
      <c r="D3" s="196"/>
      <c r="E3" s="97"/>
      <c r="F3" s="197"/>
      <c r="G3" s="19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127"/>
      <c r="B4" s="128"/>
      <c r="C4" s="128"/>
      <c r="D4" s="129"/>
      <c r="E4" s="97"/>
      <c r="F4" s="194"/>
      <c r="G4" s="19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127"/>
      <c r="B5" s="128"/>
      <c r="C5" s="128"/>
      <c r="D5" s="129"/>
      <c r="E5" s="97"/>
      <c r="F5" s="194"/>
      <c r="G5" s="19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127"/>
      <c r="B6" s="198"/>
      <c r="C6" s="199"/>
      <c r="D6" s="200"/>
      <c r="E6" s="97"/>
      <c r="F6" s="201"/>
      <c r="G6" s="19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202" t="s">
        <v>4</v>
      </c>
      <c r="B7" s="203"/>
      <c r="C7" s="202"/>
      <c r="D7" s="202"/>
      <c r="E7" s="204" t="n">
        <f aca="false">SUM(E2:E6)</f>
        <v>619.5</v>
      </c>
      <c r="F7" s="205"/>
      <c r="G7" s="19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4.25" hidden="false" customHeight="true" outlineLevel="0" collapsed="false">
      <c r="A8" s="88"/>
      <c r="B8" s="88"/>
      <c r="C8" s="88"/>
      <c r="D8" s="88"/>
      <c r="E8" s="88"/>
      <c r="F8" s="206"/>
      <c r="G8" s="8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207" t="s">
        <v>358</v>
      </c>
      <c r="B9" s="207"/>
      <c r="C9" s="207"/>
      <c r="D9" s="208" t="n">
        <v>0</v>
      </c>
      <c r="E9" s="88"/>
      <c r="F9" s="209"/>
      <c r="G9" s="8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2"/>
      <c r="B10" s="2"/>
      <c r="C10" s="2"/>
      <c r="D10" s="2"/>
      <c r="E10" s="2"/>
      <c r="F10" s="88"/>
      <c r="G10" s="8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3" t="s">
        <v>359</v>
      </c>
      <c r="B11" s="210" t="n">
        <v>1770</v>
      </c>
      <c r="C11" s="2"/>
      <c r="D11" s="2"/>
      <c r="E11" s="2"/>
      <c r="F11" s="88"/>
      <c r="G11" s="8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1"/>
      <c r="C12" s="2"/>
      <c r="D12" s="212"/>
      <c r="E12" s="213"/>
      <c r="F12" s="88"/>
      <c r="G12" s="8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214" t="s">
        <v>4</v>
      </c>
      <c r="B13" s="215" t="n">
        <f aca="false">SUM(B11:B12)</f>
        <v>1770</v>
      </c>
      <c r="C13" s="2"/>
      <c r="D13" s="216" t="s">
        <v>29</v>
      </c>
      <c r="E13" s="216" t="n">
        <f aca="false">SUM(B13-E7)</f>
        <v>1150.5</v>
      </c>
      <c r="F13" s="88"/>
      <c r="G13" s="8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4.25" hidden="false" customHeight="tru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4.25" hidden="false" customHeight="tru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9:C9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157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48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158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159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160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7.74"/>
    <col collapsed="false" customWidth="true" hidden="false" outlineLevel="0" max="2" min="2" style="0" width="59"/>
    <col collapsed="false" customWidth="true" hidden="false" outlineLevel="0" max="3" min="3" style="0" width="14"/>
    <col collapsed="false" customWidth="true" hidden="false" outlineLevel="0" max="4" min="4" style="0" width="14.13"/>
    <col collapsed="false" customWidth="true" hidden="false" outlineLevel="0" max="5" min="5" style="0" width="12.5"/>
    <col collapsed="false" customWidth="true" hidden="false" outlineLevel="0" max="6" min="6" style="0" width="15.63"/>
    <col collapsed="false" customWidth="true" hidden="false" outlineLevel="0" max="7" min="7" style="0" width="13.38"/>
    <col collapsed="false" customWidth="true" hidden="false" outlineLevel="0" max="8" min="8" style="0" width="11.88"/>
    <col collapsed="false" customWidth="true" hidden="false" outlineLevel="0" max="11" min="9" style="0" width="10.62"/>
    <col collapsed="false" customWidth="true" hidden="false" outlineLevel="0" max="26" min="12" style="0" width="8.63"/>
  </cols>
  <sheetData>
    <row r="1" customFormat="false" ht="27.75" hidden="false" customHeight="true" outlineLevel="0" collapsed="false">
      <c r="A1" s="217" t="s">
        <v>118</v>
      </c>
      <c r="B1" s="218" t="s">
        <v>360</v>
      </c>
      <c r="C1" s="218"/>
      <c r="D1" s="218"/>
      <c r="E1" s="218"/>
      <c r="F1" s="2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3.5" hidden="false" customHeight="true" outlineLevel="0" collapsed="false">
      <c r="A2" s="219" t="s">
        <v>120</v>
      </c>
      <c r="B2" s="220" t="s">
        <v>361</v>
      </c>
      <c r="C2" s="220"/>
      <c r="D2" s="220"/>
      <c r="E2" s="220"/>
      <c r="F2" s="2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3.5" hidden="false" customHeight="true" outlineLevel="0" collapsed="false">
      <c r="A3" s="219" t="s">
        <v>122</v>
      </c>
      <c r="B3" s="220" t="s">
        <v>362</v>
      </c>
      <c r="C3" s="220"/>
      <c r="D3" s="220"/>
      <c r="E3" s="220"/>
      <c r="F3" s="22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3.5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3.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3.5" hidden="false" customHeight="true" outlineLevel="0" collapsed="false">
      <c r="A6" s="221" t="s">
        <v>139</v>
      </c>
      <c r="B6" s="222" t="s">
        <v>125</v>
      </c>
      <c r="C6" s="222" t="s">
        <v>363</v>
      </c>
      <c r="D6" s="223" t="s">
        <v>364</v>
      </c>
      <c r="E6" s="222" t="s">
        <v>136</v>
      </c>
      <c r="F6" s="224"/>
      <c r="G6" s="225" t="s">
        <v>142</v>
      </c>
      <c r="H6" s="225" t="s">
        <v>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3.5" hidden="false" customHeight="true" outlineLevel="0" collapsed="false">
      <c r="A7" s="226" t="s">
        <v>365</v>
      </c>
      <c r="B7" s="128" t="s">
        <v>7</v>
      </c>
      <c r="C7" s="227"/>
      <c r="D7" s="228"/>
      <c r="E7" s="227"/>
      <c r="F7" s="229"/>
      <c r="G7" s="230" t="s">
        <v>366</v>
      </c>
      <c r="H7" s="231" t="s">
        <v>367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3.5" hidden="false" customHeight="true" outlineLevel="0" collapsed="false">
      <c r="A8" s="226" t="s">
        <v>368</v>
      </c>
      <c r="B8" s="128" t="s">
        <v>5</v>
      </c>
      <c r="C8" s="227" t="n">
        <v>4000</v>
      </c>
      <c r="D8" s="228" t="n">
        <f aca="false">SUM(H13)</f>
        <v>4000</v>
      </c>
      <c r="E8" s="227" t="n">
        <f aca="false">SUM(C8-D8)</f>
        <v>0</v>
      </c>
      <c r="F8" s="229"/>
      <c r="G8" s="230" t="s">
        <v>369</v>
      </c>
      <c r="H8" s="97" t="n">
        <v>800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3.5" hidden="false" customHeight="true" outlineLevel="0" collapsed="false">
      <c r="A9" s="226" t="s">
        <v>370</v>
      </c>
      <c r="B9" s="128" t="s">
        <v>6</v>
      </c>
      <c r="C9" s="232" t="n">
        <v>2648.69</v>
      </c>
      <c r="D9" s="228" t="n">
        <f aca="false">SUM(C30)</f>
        <v>2593.34</v>
      </c>
      <c r="E9" s="227" t="n">
        <f aca="false">SUM(C9-D9)</f>
        <v>55.3499999999999</v>
      </c>
      <c r="F9" s="233" t="s">
        <v>371</v>
      </c>
      <c r="G9" s="230" t="s">
        <v>372</v>
      </c>
      <c r="H9" s="97" t="n">
        <v>800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3.5" hidden="false" customHeight="true" outlineLevel="0" collapsed="false">
      <c r="A10" s="226" t="s">
        <v>373</v>
      </c>
      <c r="B10" s="128" t="s">
        <v>8</v>
      </c>
      <c r="C10" s="227"/>
      <c r="D10" s="228"/>
      <c r="E10" s="227"/>
      <c r="F10" s="229"/>
      <c r="G10" s="230" t="s">
        <v>374</v>
      </c>
      <c r="H10" s="97" t="n">
        <v>800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3.5" hidden="false" customHeight="true" outlineLevel="0" collapsed="false">
      <c r="A11" s="226" t="s">
        <v>375</v>
      </c>
      <c r="B11" s="226" t="s">
        <v>376</v>
      </c>
      <c r="C11" s="227"/>
      <c r="D11" s="228"/>
      <c r="E11" s="227"/>
      <c r="F11" s="229"/>
      <c r="G11" s="230" t="s">
        <v>377</v>
      </c>
      <c r="H11" s="97" t="n">
        <v>800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3.5" hidden="false" customHeight="true" outlineLevel="0" collapsed="false">
      <c r="A12" s="128" t="s">
        <v>378</v>
      </c>
      <c r="B12" s="128" t="s">
        <v>379</v>
      </c>
      <c r="C12" s="234" t="n">
        <v>0</v>
      </c>
      <c r="D12" s="235" t="n">
        <v>0</v>
      </c>
      <c r="E12" s="234" t="n">
        <f aca="false">SUM(C12-D12)</f>
        <v>0</v>
      </c>
      <c r="F12" s="233" t="s">
        <v>371</v>
      </c>
      <c r="G12" s="230" t="s">
        <v>380</v>
      </c>
      <c r="H12" s="97" t="n">
        <v>800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3.5" hidden="false" customHeight="true" outlineLevel="0" collapsed="false">
      <c r="A13" s="128" t="s">
        <v>381</v>
      </c>
      <c r="B13" s="128" t="s">
        <v>11</v>
      </c>
      <c r="C13" s="227"/>
      <c r="D13" s="228"/>
      <c r="E13" s="227"/>
      <c r="F13" s="229"/>
      <c r="G13" s="225" t="s">
        <v>4</v>
      </c>
      <c r="H13" s="236" t="n">
        <f aca="false">SUM(H7:H12)</f>
        <v>4000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3.5" hidden="false" customHeight="true" outlineLevel="0" collapsed="false">
      <c r="A14" s="128" t="s">
        <v>382</v>
      </c>
      <c r="B14" s="128" t="s">
        <v>383</v>
      </c>
      <c r="C14" s="227"/>
      <c r="D14" s="228"/>
      <c r="E14" s="227"/>
      <c r="F14" s="22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5" hidden="false" customHeight="true" outlineLevel="0" collapsed="false">
      <c r="A15" s="222" t="s">
        <v>108</v>
      </c>
      <c r="B15" s="222"/>
      <c r="C15" s="237" t="n">
        <v>6648.69</v>
      </c>
      <c r="D15" s="238" t="n">
        <f aca="false">SUM(D8:D14)</f>
        <v>6593.34</v>
      </c>
      <c r="E15" s="237" t="n">
        <v>6648.69</v>
      </c>
      <c r="F15" s="23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3.5" hidden="false" customHeight="tru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2"/>
      <c r="B17" s="2"/>
      <c r="C17" s="2"/>
      <c r="D17" s="2"/>
      <c r="E17" s="2"/>
      <c r="F17" s="2"/>
      <c r="G17" s="240" t="s">
        <v>384</v>
      </c>
      <c r="H17" s="240"/>
      <c r="I17" s="240"/>
      <c r="J17" s="240"/>
      <c r="K17" s="24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3.5" hidden="false" customHeight="true" outlineLevel="0" collapsed="false">
      <c r="A18" s="241" t="s">
        <v>137</v>
      </c>
      <c r="B18" s="241"/>
      <c r="C18" s="241"/>
      <c r="D18" s="2"/>
      <c r="E18" s="2"/>
      <c r="F18" s="2"/>
      <c r="G18" s="240"/>
      <c r="H18" s="240"/>
      <c r="I18" s="240"/>
      <c r="J18" s="240"/>
      <c r="K18" s="24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3.5" hidden="false" customHeight="true" outlineLevel="0" collapsed="false">
      <c r="A19" s="86"/>
      <c r="B19" s="87"/>
      <c r="C19" s="88"/>
      <c r="D19" s="2"/>
      <c r="E19" s="2"/>
      <c r="F19" s="2"/>
      <c r="G19" s="240"/>
      <c r="H19" s="240"/>
      <c r="I19" s="240"/>
      <c r="J19" s="240"/>
      <c r="K19" s="24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3.5" hidden="false" customHeight="true" outlineLevel="0" collapsed="false">
      <c r="A20" s="91" t="s">
        <v>139</v>
      </c>
      <c r="B20" s="91" t="s">
        <v>5</v>
      </c>
      <c r="C20" s="9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3.5" hidden="false" customHeight="true" outlineLevel="0" collapsed="false">
      <c r="A21" s="92" t="s">
        <v>140</v>
      </c>
      <c r="B21" s="242" t="s">
        <v>385</v>
      </c>
      <c r="C21" s="107" t="n">
        <v>4000</v>
      </c>
      <c r="D21" s="2"/>
      <c r="E21" s="2"/>
      <c r="F21" s="24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3.5" hidden="false" customHeight="tru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3.5" hidden="false" customHeight="tru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3.5" hidden="false" customHeight="true" outlineLevel="0" collapsed="false">
      <c r="A24" s="91" t="s">
        <v>139</v>
      </c>
      <c r="B24" s="91" t="s">
        <v>386</v>
      </c>
      <c r="C24" s="9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3.5" hidden="false" customHeight="true" outlineLevel="0" collapsed="false">
      <c r="A25" s="92" t="s">
        <v>144</v>
      </c>
      <c r="B25" s="244" t="s">
        <v>387</v>
      </c>
      <c r="C25" s="107" t="n">
        <v>1056.33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3.5" hidden="false" customHeight="true" outlineLevel="0" collapsed="false">
      <c r="A26" s="92" t="s">
        <v>144</v>
      </c>
      <c r="B26" s="244" t="s">
        <v>388</v>
      </c>
      <c r="C26" s="107" t="n">
        <v>1079.4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3.5" hidden="false" customHeight="true" outlineLevel="0" collapsed="false">
      <c r="A27" s="92" t="s">
        <v>144</v>
      </c>
      <c r="B27" s="244" t="s">
        <v>389</v>
      </c>
      <c r="C27" s="107" t="n">
        <v>395.2</v>
      </c>
      <c r="D27" s="8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6.5" hidden="false" customHeight="true" outlineLevel="0" collapsed="false">
      <c r="A28" s="92" t="s">
        <v>144</v>
      </c>
      <c r="B28" s="244" t="s">
        <v>390</v>
      </c>
      <c r="C28" s="107" t="n">
        <v>62.41</v>
      </c>
      <c r="D28" s="24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3.5" hidden="false" customHeight="true" outlineLevel="0" collapsed="false">
      <c r="A29" s="92"/>
      <c r="B29" s="244"/>
      <c r="C29" s="107"/>
      <c r="D29" s="24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3.5" hidden="false" customHeight="true" outlineLevel="0" collapsed="false">
      <c r="A30" s="91" t="s">
        <v>4</v>
      </c>
      <c r="B30" s="91"/>
      <c r="C30" s="246" t="n">
        <f aca="false">SUM(C25:C29)</f>
        <v>2593.34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3.5" hidden="false" customHeight="tru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3.5" hidden="false" customHeight="tru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3.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3.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3.5" hidden="false" customHeight="tru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3.5" hidden="false" customHeight="tru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3.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3.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3.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3.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3.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3.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3.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3.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3.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3.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3.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3.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3.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3.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3.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3.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3.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3.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3.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3.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3.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3.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3.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3.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3.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3.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3.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3.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3.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3.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3.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3.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3.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3.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3.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3.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3.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3.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3.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3.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3.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3.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3.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3.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3.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3.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3.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3.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3.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3.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3.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3.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3.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3.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3.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3.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3.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3.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3.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3.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3.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3.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3.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3.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3.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3.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3.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3.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3.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3.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3.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3.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3.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3.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3.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3.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3.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3.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3.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3.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3.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3.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3.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3.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3.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3.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3.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3.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3.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3.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3.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3.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3.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3.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3.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3.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3.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3.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3.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3.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3.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3.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3.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3.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3.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3.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3.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3.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3.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3.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3.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3.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3.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3.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3.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3.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3.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3.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3.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3.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3.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3.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3.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3.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3.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3.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3.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3.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3.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3.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3.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3.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3.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3.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3.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3.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3.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3.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3.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3.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3.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3.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3.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3.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3.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3.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3.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3.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3.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3.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3.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3.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3.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3.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3.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3.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3.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3.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3.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3.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3.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3.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3.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3.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3.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3.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3.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3.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3.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3.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3.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3.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3.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3.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3.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3.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3.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3.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3.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3.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3.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3.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3.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3.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3.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3.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3.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3.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3.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3.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3.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3.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3.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3.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8">
    <mergeCell ref="B1:F1"/>
    <mergeCell ref="B2:F2"/>
    <mergeCell ref="B3:F3"/>
    <mergeCell ref="A15:B15"/>
    <mergeCell ref="G17:K19"/>
    <mergeCell ref="A18:C18"/>
    <mergeCell ref="B20:C20"/>
    <mergeCell ref="B24:C24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161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162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164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customFormat="false" ht="14.25" hidden="false" customHeight="true" outlineLevel="0" collapsed="false">
      <c r="A23" s="92"/>
      <c r="B23" s="92" t="s">
        <v>140</v>
      </c>
      <c r="C23" s="93" t="s">
        <v>156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165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166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L32+O32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168</v>
      </c>
      <c r="L21" s="89"/>
      <c r="M21" s="2"/>
      <c r="N21" s="89" t="s">
        <v>169</v>
      </c>
      <c r="O21" s="89"/>
      <c r="P21" s="134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89"/>
      <c r="O22" s="8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85" t="s">
        <v>142</v>
      </c>
      <c r="O23" s="85" t="s">
        <v>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96" t="n">
        <v>44378</v>
      </c>
      <c r="O24" s="97" t="n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96" t="n">
        <v>44409</v>
      </c>
      <c r="O25" s="97" t="n"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96" t="n">
        <v>44440</v>
      </c>
      <c r="O26" s="97" t="n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0</v>
      </c>
      <c r="M27" s="2"/>
      <c r="N27" s="96" t="n">
        <v>44470</v>
      </c>
      <c r="O27" s="97" t="n">
        <v>400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0</v>
      </c>
      <c r="M28" s="2"/>
      <c r="N28" s="96" t="n">
        <v>44501</v>
      </c>
      <c r="O28" s="97" t="n">
        <v>400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0</v>
      </c>
      <c r="M29" s="2"/>
      <c r="N29" s="96" t="n">
        <v>44531</v>
      </c>
      <c r="O29" s="97" t="n">
        <v>400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0</v>
      </c>
      <c r="M30" s="2"/>
      <c r="N30" s="96" t="n">
        <v>44562</v>
      </c>
      <c r="O30" s="97" t="n">
        <v>400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0</v>
      </c>
      <c r="M31" s="2"/>
      <c r="N31" s="96" t="n">
        <v>44593</v>
      </c>
      <c r="O31" s="97" t="n">
        <v>400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1200</v>
      </c>
      <c r="M32" s="2"/>
      <c r="N32" s="85" t="s">
        <v>4</v>
      </c>
      <c r="O32" s="115" t="n">
        <f aca="false">SUM(O24:O31)</f>
        <v>2000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171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172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L32+O32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173</v>
      </c>
      <c r="L21" s="133"/>
      <c r="M21" s="2"/>
      <c r="N21" s="133" t="s">
        <v>174</v>
      </c>
      <c r="O21" s="13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133"/>
      <c r="O22" s="13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85" t="s">
        <v>142</v>
      </c>
      <c r="O23" s="85" t="s">
        <v>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96" t="n">
        <v>44378</v>
      </c>
      <c r="O24" s="97" t="n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96" t="n">
        <v>44409</v>
      </c>
      <c r="O25" s="97" t="n"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96" t="n">
        <v>44440</v>
      </c>
      <c r="O26" s="97" t="n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96" t="n">
        <v>44470</v>
      </c>
      <c r="O27" s="97" t="n"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96" t="n">
        <v>44501</v>
      </c>
      <c r="O28" s="97" t="n"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96" t="n">
        <v>44531</v>
      </c>
      <c r="O29" s="97" t="n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0</v>
      </c>
      <c r="M30" s="2"/>
      <c r="N30" s="96" t="n">
        <v>44562</v>
      </c>
      <c r="O30" s="97" t="n">
        <v>400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0</v>
      </c>
      <c r="M31" s="2"/>
      <c r="N31" s="96" t="n">
        <v>44593</v>
      </c>
      <c r="O31" s="97" t="n">
        <v>400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2400</v>
      </c>
      <c r="M32" s="2"/>
      <c r="N32" s="85" t="s">
        <v>4</v>
      </c>
      <c r="O32" s="115" t="n">
        <f aca="false">SUM(O24:O31)</f>
        <v>800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175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68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132" t="s">
        <v>167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21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89" t="s">
        <v>176</v>
      </c>
      <c r="L21" s="8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89"/>
      <c r="L22" s="8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2.88"/>
    <col collapsed="false" customWidth="true" hidden="false" outlineLevel="0" max="2" min="2" style="0" width="15.63"/>
    <col collapsed="false" customWidth="true" hidden="false" outlineLevel="0" max="3" min="3" style="0" width="13.38"/>
    <col collapsed="false" customWidth="true" hidden="false" outlineLevel="0" max="4" min="4" style="0" width="11.88"/>
    <col collapsed="false" customWidth="true" hidden="false" outlineLevel="0" max="5" min="5" style="0" width="10.62"/>
    <col collapsed="false" customWidth="true" hidden="false" outlineLevel="0" max="6" min="6" style="0" width="12.75"/>
    <col collapsed="false" customWidth="true" hidden="false" outlineLevel="0" max="7" min="7" style="0" width="10.62"/>
    <col collapsed="false" customWidth="true" hidden="false" outlineLevel="0" max="17" min="8" style="0" width="12.75"/>
    <col collapsed="false" customWidth="true" hidden="false" outlineLevel="0" max="19" min="18" style="0" width="10.62"/>
    <col collapsed="false" customWidth="true" hidden="false" outlineLevel="0" max="26" min="20" style="0" width="8.63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24" hidden="false" customHeight="true" outlineLevel="0" collapsed="false">
      <c r="A2" s="8" t="s">
        <v>118</v>
      </c>
      <c r="B2" s="74" t="s">
        <v>177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  <c r="S2" s="2"/>
      <c r="T2" s="2"/>
      <c r="U2" s="2"/>
      <c r="V2" s="2"/>
      <c r="W2" s="2"/>
      <c r="X2" s="2"/>
      <c r="Y2" s="2"/>
      <c r="Z2" s="2"/>
    </row>
    <row r="3" customFormat="false" ht="14.25" hidden="false" customHeight="true" outlineLevel="0" collapsed="false">
      <c r="A3" s="8" t="s">
        <v>120</v>
      </c>
      <c r="B3" s="75" t="s">
        <v>178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  <c r="T3" s="2"/>
      <c r="U3" s="2"/>
      <c r="V3" s="2"/>
      <c r="W3" s="2"/>
      <c r="X3" s="2"/>
      <c r="Y3" s="2"/>
      <c r="Z3" s="2"/>
    </row>
    <row r="4" customFormat="false" ht="14.25" hidden="false" customHeight="true" outlineLevel="0" collapsed="false">
      <c r="A4" s="8" t="s">
        <v>122</v>
      </c>
      <c r="B4" s="75" t="s">
        <v>167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2"/>
      <c r="S4" s="2"/>
      <c r="T4" s="2"/>
      <c r="U4" s="2"/>
      <c r="V4" s="2"/>
      <c r="W4" s="2"/>
      <c r="X4" s="2"/>
      <c r="Y4" s="2"/>
      <c r="Z4" s="2"/>
    </row>
    <row r="5" customFormat="false" ht="14.2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4.2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76" t="s">
        <v>124</v>
      </c>
      <c r="B7" s="77" t="s">
        <v>125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2"/>
      <c r="S7" s="2"/>
      <c r="T7" s="2"/>
      <c r="U7" s="2"/>
      <c r="V7" s="2"/>
      <c r="W7" s="2"/>
      <c r="X7" s="2"/>
      <c r="Y7" s="2"/>
      <c r="Z7" s="2"/>
    </row>
    <row r="8" customFormat="false" ht="25.5" hidden="false" customHeight="true" outlineLevel="0" collapsed="false">
      <c r="A8" s="76"/>
      <c r="B8" s="78" t="s">
        <v>126</v>
      </c>
      <c r="C8" s="78"/>
      <c r="D8" s="78" t="s">
        <v>127</v>
      </c>
      <c r="E8" s="78"/>
      <c r="F8" s="78" t="s">
        <v>128</v>
      </c>
      <c r="G8" s="78"/>
      <c r="H8" s="78" t="s">
        <v>129</v>
      </c>
      <c r="I8" s="78"/>
      <c r="J8" s="78" t="s">
        <v>130</v>
      </c>
      <c r="K8" s="78"/>
      <c r="L8" s="78" t="s">
        <v>131</v>
      </c>
      <c r="M8" s="78"/>
      <c r="N8" s="78" t="s">
        <v>132</v>
      </c>
      <c r="O8" s="78"/>
      <c r="P8" s="78" t="s">
        <v>133</v>
      </c>
      <c r="Q8" s="78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76"/>
      <c r="B9" s="79" t="s">
        <v>134</v>
      </c>
      <c r="C9" s="79" t="s">
        <v>135</v>
      </c>
      <c r="D9" s="79" t="s">
        <v>134</v>
      </c>
      <c r="E9" s="79" t="s">
        <v>135</v>
      </c>
      <c r="F9" s="79" t="s">
        <v>134</v>
      </c>
      <c r="G9" s="79" t="s">
        <v>135</v>
      </c>
      <c r="H9" s="79" t="s">
        <v>134</v>
      </c>
      <c r="I9" s="79" t="s">
        <v>135</v>
      </c>
      <c r="J9" s="79" t="s">
        <v>134</v>
      </c>
      <c r="K9" s="79" t="s">
        <v>135</v>
      </c>
      <c r="L9" s="79" t="s">
        <v>134</v>
      </c>
      <c r="M9" s="79" t="s">
        <v>135</v>
      </c>
      <c r="N9" s="79" t="s">
        <v>134</v>
      </c>
      <c r="O9" s="79" t="s">
        <v>135</v>
      </c>
      <c r="P9" s="79" t="s">
        <v>134</v>
      </c>
      <c r="Q9" s="79" t="s">
        <v>135</v>
      </c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80"/>
      <c r="B10" s="135" t="n">
        <v>3200</v>
      </c>
      <c r="C10" s="22" t="n">
        <f aca="false">L32</f>
        <v>3200</v>
      </c>
      <c r="D10" s="21"/>
      <c r="E10" s="81"/>
      <c r="F10" s="21"/>
      <c r="G10" s="82"/>
      <c r="H10" s="21"/>
      <c r="I10" s="82"/>
      <c r="J10" s="21"/>
      <c r="K10" s="82"/>
      <c r="L10" s="21"/>
      <c r="M10" s="82"/>
      <c r="N10" s="21"/>
      <c r="O10" s="82"/>
      <c r="P10" s="21"/>
      <c r="Q10" s="83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4.25" hidden="false" customHeight="true" outlineLevel="0" collapsed="false">
      <c r="A11" s="80"/>
      <c r="B11" s="21"/>
      <c r="C11" s="83"/>
      <c r="D11" s="21"/>
      <c r="E11" s="83"/>
      <c r="F11" s="21"/>
      <c r="G11" s="83"/>
      <c r="H11" s="21"/>
      <c r="I11" s="83"/>
      <c r="J11" s="21"/>
      <c r="K11" s="83"/>
      <c r="L11" s="21"/>
      <c r="M11" s="83"/>
      <c r="N11" s="21"/>
      <c r="O11" s="83"/>
      <c r="P11" s="21"/>
      <c r="Q11" s="83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4.25" hidden="false" customHeight="true" outlineLevel="0" collapsed="false">
      <c r="A12" s="84"/>
      <c r="B12" s="21"/>
      <c r="C12" s="83"/>
      <c r="D12" s="21"/>
      <c r="E12" s="83"/>
      <c r="F12" s="21"/>
      <c r="G12" s="83"/>
      <c r="H12" s="21"/>
      <c r="I12" s="83"/>
      <c r="J12" s="21"/>
      <c r="K12" s="83"/>
      <c r="L12" s="21"/>
      <c r="M12" s="83"/>
      <c r="N12" s="21"/>
      <c r="O12" s="83"/>
      <c r="P12" s="21"/>
      <c r="Q12" s="83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4.25" hidden="false" customHeight="true" outlineLevel="0" collapsed="false">
      <c r="A13" s="84"/>
      <c r="B13" s="21"/>
      <c r="C13" s="83"/>
      <c r="D13" s="21"/>
      <c r="E13" s="83"/>
      <c r="F13" s="21"/>
      <c r="G13" s="83"/>
      <c r="H13" s="21"/>
      <c r="I13" s="83"/>
      <c r="J13" s="21"/>
      <c r="K13" s="83"/>
      <c r="L13" s="21"/>
      <c r="M13" s="83"/>
      <c r="N13" s="21"/>
      <c r="O13" s="83"/>
      <c r="P13" s="21"/>
      <c r="Q13" s="83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4.25" hidden="false" customHeight="true" outlineLevel="0" collapsed="false">
      <c r="A14" s="84"/>
      <c r="B14" s="21"/>
      <c r="C14" s="83"/>
      <c r="D14" s="21"/>
      <c r="E14" s="83"/>
      <c r="F14" s="21"/>
      <c r="G14" s="83"/>
      <c r="H14" s="21"/>
      <c r="I14" s="83"/>
      <c r="J14" s="21"/>
      <c r="K14" s="83"/>
      <c r="L14" s="21"/>
      <c r="M14" s="83"/>
      <c r="N14" s="21"/>
      <c r="O14" s="83"/>
      <c r="P14" s="21"/>
      <c r="Q14" s="83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4.25" hidden="false" customHeight="true" outlineLevel="0" collapsed="false">
      <c r="A15" s="84"/>
      <c r="B15" s="21"/>
      <c r="C15" s="84"/>
      <c r="D15" s="21"/>
      <c r="E15" s="84"/>
      <c r="F15" s="21"/>
      <c r="G15" s="84"/>
      <c r="H15" s="21"/>
      <c r="I15" s="84"/>
      <c r="J15" s="21"/>
      <c r="K15" s="84"/>
      <c r="L15" s="21"/>
      <c r="M15" s="84"/>
      <c r="N15" s="21"/>
      <c r="O15" s="84"/>
      <c r="P15" s="21"/>
      <c r="Q15" s="84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4.25" hidden="false" customHeight="true" outlineLevel="0" collapsed="false">
      <c r="A16" s="84"/>
      <c r="B16" s="21"/>
      <c r="C16" s="84"/>
      <c r="D16" s="21"/>
      <c r="E16" s="84"/>
      <c r="F16" s="21"/>
      <c r="G16" s="84"/>
      <c r="H16" s="21"/>
      <c r="I16" s="84"/>
      <c r="J16" s="21"/>
      <c r="K16" s="84"/>
      <c r="L16" s="21"/>
      <c r="M16" s="84"/>
      <c r="N16" s="21"/>
      <c r="O16" s="84"/>
      <c r="P16" s="21"/>
      <c r="Q16" s="84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4.25" hidden="false" customHeight="true" outlineLevel="0" collapsed="false">
      <c r="A17" s="8" t="s">
        <v>136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4.2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4.2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5" hidden="false" customHeight="true" outlineLevel="0" collapsed="false">
      <c r="A20" s="85" t="s">
        <v>137</v>
      </c>
      <c r="B20" s="85"/>
      <c r="C20" s="85"/>
      <c r="D20" s="85"/>
      <c r="E20" s="85"/>
      <c r="F20" s="85"/>
      <c r="G20" s="85"/>
      <c r="H20" s="8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5" hidden="false" customHeight="true" outlineLevel="0" collapsed="false">
      <c r="A21" s="86"/>
      <c r="B21" s="87"/>
      <c r="C21" s="88"/>
      <c r="D21" s="2"/>
      <c r="E21" s="2"/>
      <c r="F21" s="2"/>
      <c r="G21" s="2"/>
      <c r="H21" s="2"/>
      <c r="I21" s="2"/>
      <c r="J21" s="2"/>
      <c r="K21" s="133" t="s">
        <v>179</v>
      </c>
      <c r="L21" s="1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4.25" hidden="false" customHeight="true" outlineLevel="0" collapsed="false">
      <c r="A22" s="90" t="s">
        <v>124</v>
      </c>
      <c r="B22" s="91" t="s">
        <v>139</v>
      </c>
      <c r="C22" s="91" t="s">
        <v>5</v>
      </c>
      <c r="D22" s="91"/>
      <c r="E22" s="91"/>
      <c r="F22" s="91"/>
      <c r="G22" s="91"/>
      <c r="H22" s="91"/>
      <c r="I22" s="91"/>
      <c r="J22" s="2"/>
      <c r="K22" s="133"/>
      <c r="L22" s="1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4.25" hidden="false" customHeight="true" outlineLevel="0" collapsed="false">
      <c r="A23" s="92"/>
      <c r="B23" s="92" t="s">
        <v>140</v>
      </c>
      <c r="C23" s="93" t="s">
        <v>170</v>
      </c>
      <c r="D23" s="93"/>
      <c r="E23" s="93"/>
      <c r="F23" s="93"/>
      <c r="G23" s="93"/>
      <c r="H23" s="93"/>
      <c r="I23" s="94" t="n">
        <v>3200</v>
      </c>
      <c r="J23" s="2"/>
      <c r="K23" s="85" t="s">
        <v>142</v>
      </c>
      <c r="L23" s="85" t="s">
        <v>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4.25" hidden="false" customHeight="true" outlineLevel="0" collapsed="false">
      <c r="A24" s="92"/>
      <c r="B24" s="92" t="s">
        <v>140</v>
      </c>
      <c r="C24" s="95"/>
      <c r="D24" s="95"/>
      <c r="E24" s="95"/>
      <c r="F24" s="95"/>
      <c r="G24" s="95"/>
      <c r="H24" s="95"/>
      <c r="I24" s="94"/>
      <c r="J24" s="2"/>
      <c r="K24" s="96" t="n">
        <v>44378</v>
      </c>
      <c r="L24" s="97" t="n">
        <v>400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4.25" hidden="false" customHeight="true" outlineLevel="0" collapsed="false">
      <c r="A25" s="92"/>
      <c r="B25" s="98" t="s">
        <v>4</v>
      </c>
      <c r="C25" s="98"/>
      <c r="D25" s="98"/>
      <c r="E25" s="98"/>
      <c r="F25" s="98"/>
      <c r="G25" s="98"/>
      <c r="H25" s="98"/>
      <c r="I25" s="99"/>
      <c r="J25" s="2"/>
      <c r="K25" s="96" t="n">
        <v>44409</v>
      </c>
      <c r="L25" s="97" t="n">
        <v>400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4.25" hidden="false" customHeight="true" outlineLevel="0" collapsed="false">
      <c r="A26" s="100"/>
      <c r="B26" s="100"/>
      <c r="C26" s="101"/>
      <c r="D26" s="101"/>
      <c r="E26" s="101"/>
      <c r="F26" s="101"/>
      <c r="G26" s="101"/>
      <c r="H26" s="101"/>
      <c r="I26" s="102"/>
      <c r="J26" s="2"/>
      <c r="K26" s="96" t="n">
        <v>44440</v>
      </c>
      <c r="L26" s="97" t="n">
        <v>400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4.25" hidden="false" customHeight="true" outlineLevel="0" collapsed="false">
      <c r="A27" s="90" t="s">
        <v>124</v>
      </c>
      <c r="B27" s="103" t="s">
        <v>139</v>
      </c>
      <c r="C27" s="104" t="s">
        <v>143</v>
      </c>
      <c r="D27" s="104"/>
      <c r="E27" s="104"/>
      <c r="F27" s="104"/>
      <c r="G27" s="104"/>
      <c r="H27" s="104"/>
      <c r="I27" s="104"/>
      <c r="J27" s="2"/>
      <c r="K27" s="96" t="n">
        <v>44470</v>
      </c>
      <c r="L27" s="97" t="n">
        <v>400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4.25" hidden="false" customHeight="true" outlineLevel="0" collapsed="false">
      <c r="A28" s="105"/>
      <c r="B28" s="106" t="s">
        <v>144</v>
      </c>
      <c r="C28" s="95"/>
      <c r="D28" s="95"/>
      <c r="E28" s="95"/>
      <c r="F28" s="95"/>
      <c r="G28" s="95"/>
      <c r="H28" s="95"/>
      <c r="I28" s="94"/>
      <c r="J28" s="2"/>
      <c r="K28" s="96" t="n">
        <v>44501</v>
      </c>
      <c r="L28" s="97" t="n">
        <v>400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4.25" hidden="false" customHeight="true" outlineLevel="0" collapsed="false">
      <c r="A29" s="105"/>
      <c r="B29" s="106" t="s">
        <v>144</v>
      </c>
      <c r="C29" s="95"/>
      <c r="D29" s="95"/>
      <c r="E29" s="95"/>
      <c r="F29" s="95"/>
      <c r="G29" s="95"/>
      <c r="H29" s="95"/>
      <c r="I29" s="94"/>
      <c r="J29" s="2"/>
      <c r="K29" s="96" t="n">
        <v>44531</v>
      </c>
      <c r="L29" s="97" t="n">
        <v>400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4.25" hidden="false" customHeight="true" outlineLevel="0" collapsed="false">
      <c r="A30" s="105"/>
      <c r="B30" s="106" t="s">
        <v>144</v>
      </c>
      <c r="C30" s="95"/>
      <c r="D30" s="95"/>
      <c r="E30" s="95"/>
      <c r="F30" s="95"/>
      <c r="G30" s="95"/>
      <c r="H30" s="95"/>
      <c r="I30" s="107"/>
      <c r="J30" s="2"/>
      <c r="K30" s="96" t="n">
        <v>44562</v>
      </c>
      <c r="L30" s="97" t="n">
        <v>400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4.25" hidden="false" customHeight="true" outlineLevel="0" collapsed="false">
      <c r="A31" s="108"/>
      <c r="B31" s="106" t="s">
        <v>144</v>
      </c>
      <c r="C31" s="109"/>
      <c r="D31" s="109"/>
      <c r="E31" s="109"/>
      <c r="F31" s="109"/>
      <c r="G31" s="109"/>
      <c r="H31" s="110"/>
      <c r="I31" s="111"/>
      <c r="J31" s="2"/>
      <c r="K31" s="96" t="n">
        <v>44593</v>
      </c>
      <c r="L31" s="97" t="n">
        <v>400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4.25" hidden="false" customHeight="true" outlineLevel="0" collapsed="false">
      <c r="A32" s="112"/>
      <c r="B32" s="113" t="s">
        <v>4</v>
      </c>
      <c r="C32" s="113"/>
      <c r="D32" s="113"/>
      <c r="E32" s="113"/>
      <c r="F32" s="113"/>
      <c r="G32" s="113"/>
      <c r="H32" s="113"/>
      <c r="I32" s="114" t="n">
        <f aca="false">SUM(I28:I30)</f>
        <v>0</v>
      </c>
      <c r="J32" s="2"/>
      <c r="K32" s="85" t="s">
        <v>4</v>
      </c>
      <c r="L32" s="115" t="n">
        <f aca="false">SUM(L24:L31)</f>
        <v>3200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4.2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4.25" hidden="false" customHeight="true" outlineLevel="0" collapsed="false">
      <c r="A34" s="90" t="s">
        <v>124</v>
      </c>
      <c r="B34" s="91" t="s">
        <v>139</v>
      </c>
      <c r="C34" s="95"/>
      <c r="D34" s="95"/>
      <c r="E34" s="95"/>
      <c r="F34" s="95"/>
      <c r="G34" s="95"/>
      <c r="H34" s="95"/>
      <c r="I34" s="9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4.25" hidden="false" customHeight="true" outlineLevel="0" collapsed="false">
      <c r="A35" s="92"/>
      <c r="B35" s="92"/>
      <c r="C35" s="95"/>
      <c r="D35" s="95"/>
      <c r="E35" s="95"/>
      <c r="F35" s="95"/>
      <c r="G35" s="95"/>
      <c r="H35" s="95"/>
      <c r="I35" s="9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4.25" hidden="false" customHeight="true" outlineLevel="0" collapsed="false">
      <c r="A36" s="92"/>
      <c r="B36" s="92"/>
      <c r="C36" s="95"/>
      <c r="D36" s="95"/>
      <c r="E36" s="95"/>
      <c r="F36" s="95"/>
      <c r="G36" s="95"/>
      <c r="H36" s="95"/>
      <c r="I36" s="9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4.25" hidden="false" customHeight="true" outlineLevel="0" collapsed="false">
      <c r="A37" s="92"/>
      <c r="B37" s="98" t="s">
        <v>4</v>
      </c>
      <c r="C37" s="98"/>
      <c r="D37" s="98"/>
      <c r="E37" s="98"/>
      <c r="F37" s="98"/>
      <c r="G37" s="98"/>
      <c r="H37" s="98"/>
      <c r="I37" s="99"/>
      <c r="J37" s="2"/>
      <c r="K37" s="116" t="s">
        <v>145</v>
      </c>
      <c r="L37" s="116"/>
      <c r="M37" s="116"/>
      <c r="N37" s="116"/>
      <c r="O37" s="116"/>
      <c r="P37" s="116"/>
      <c r="Q37" s="116"/>
      <c r="R37" s="116"/>
      <c r="S37" s="116"/>
      <c r="T37" s="2"/>
      <c r="U37" s="2"/>
      <c r="V37" s="2"/>
      <c r="W37" s="2"/>
      <c r="X37" s="2"/>
      <c r="Y37" s="2"/>
      <c r="Z37" s="2"/>
    </row>
    <row r="38" customFormat="false" ht="14.25" hidden="false" customHeight="true" outlineLevel="0" collapsed="false">
      <c r="A38" s="117"/>
      <c r="B38" s="118"/>
      <c r="C38" s="118"/>
      <c r="D38" s="118"/>
      <c r="E38" s="118"/>
      <c r="F38" s="118"/>
      <c r="G38" s="118"/>
      <c r="H38" s="118"/>
      <c r="I38" s="118"/>
      <c r="J38" s="2"/>
      <c r="K38" s="119" t="s">
        <v>146</v>
      </c>
      <c r="L38" s="120" t="s">
        <v>147</v>
      </c>
      <c r="M38" s="121" t="s">
        <v>148</v>
      </c>
      <c r="N38" s="120" t="s">
        <v>124</v>
      </c>
      <c r="O38" s="119" t="s">
        <v>149</v>
      </c>
      <c r="P38" s="119" t="s">
        <v>150</v>
      </c>
      <c r="Q38" s="119"/>
      <c r="R38" s="119"/>
      <c r="S38" s="122" t="s">
        <v>151</v>
      </c>
      <c r="T38" s="2"/>
      <c r="U38" s="2"/>
      <c r="V38" s="2"/>
      <c r="W38" s="2"/>
      <c r="X38" s="2"/>
      <c r="Y38" s="2"/>
      <c r="Z38" s="2"/>
    </row>
    <row r="39" customFormat="false" ht="14.2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119"/>
      <c r="L39" s="119"/>
      <c r="M39" s="119"/>
      <c r="N39" s="119"/>
      <c r="O39" s="119"/>
      <c r="P39" s="119"/>
      <c r="Q39" s="119"/>
      <c r="R39" s="119"/>
      <c r="S39" s="122"/>
      <c r="T39" s="2"/>
      <c r="U39" s="2"/>
      <c r="V39" s="2"/>
      <c r="W39" s="2"/>
      <c r="X39" s="2"/>
      <c r="Y39" s="2"/>
      <c r="Z39" s="2"/>
    </row>
    <row r="40" customFormat="false" ht="14.25" hidden="false" customHeight="true" outlineLevel="0" collapsed="false">
      <c r="A40" s="90" t="s">
        <v>124</v>
      </c>
      <c r="B40" s="91" t="s">
        <v>139</v>
      </c>
      <c r="C40" s="95"/>
      <c r="D40" s="95"/>
      <c r="E40" s="95"/>
      <c r="F40" s="95"/>
      <c r="G40" s="95"/>
      <c r="H40" s="95"/>
      <c r="I40" s="95"/>
      <c r="J40" s="2"/>
      <c r="K40" s="19"/>
      <c r="L40" s="123"/>
      <c r="M40" s="123"/>
      <c r="N40" s="124"/>
      <c r="O40" s="125"/>
      <c r="P40" s="84"/>
      <c r="Q40" s="84"/>
      <c r="R40" s="84"/>
      <c r="S40" s="126"/>
      <c r="T40" s="2"/>
      <c r="U40" s="2"/>
      <c r="V40" s="2"/>
      <c r="W40" s="2"/>
      <c r="X40" s="2"/>
      <c r="Y40" s="2"/>
      <c r="Z40" s="2"/>
    </row>
    <row r="41" customFormat="false" ht="14.25" hidden="false" customHeight="true" outlineLevel="0" collapsed="false">
      <c r="A41" s="92"/>
      <c r="B41" s="92"/>
      <c r="C41" s="95"/>
      <c r="D41" s="95"/>
      <c r="E41" s="95"/>
      <c r="F41" s="95"/>
      <c r="G41" s="95"/>
      <c r="H41" s="95"/>
      <c r="I41" s="94"/>
      <c r="J41" s="2"/>
      <c r="K41" s="127"/>
      <c r="L41" s="128"/>
      <c r="M41" s="128"/>
      <c r="N41" s="129"/>
      <c r="O41" s="130"/>
      <c r="P41" s="84"/>
      <c r="Q41" s="84"/>
      <c r="R41" s="84"/>
      <c r="S41" s="131"/>
      <c r="T41" s="2"/>
      <c r="U41" s="2"/>
      <c r="V41" s="2"/>
      <c r="W41" s="2"/>
      <c r="X41" s="2"/>
      <c r="Y41" s="2"/>
      <c r="Z41" s="2"/>
    </row>
    <row r="42" customFormat="false" ht="14.25" hidden="false" customHeight="true" outlineLevel="0" collapsed="false">
      <c r="A42" s="92"/>
      <c r="B42" s="92"/>
      <c r="C42" s="95"/>
      <c r="D42" s="95"/>
      <c r="E42" s="95"/>
      <c r="F42" s="95"/>
      <c r="G42" s="95"/>
      <c r="H42" s="95"/>
      <c r="I42" s="94"/>
      <c r="J42" s="2"/>
      <c r="K42" s="85"/>
      <c r="L42" s="85"/>
      <c r="M42" s="85"/>
      <c r="N42" s="85"/>
      <c r="O42" s="85"/>
      <c r="P42" s="85"/>
      <c r="Q42" s="85"/>
      <c r="R42" s="85"/>
      <c r="S42" s="85"/>
      <c r="T42" s="2"/>
      <c r="U42" s="2"/>
      <c r="V42" s="2"/>
      <c r="W42" s="2"/>
      <c r="X42" s="2"/>
      <c r="Y42" s="2"/>
      <c r="Z42" s="2"/>
    </row>
    <row r="43" customFormat="false" ht="14.25" hidden="false" customHeight="true" outlineLevel="0" collapsed="false">
      <c r="A43" s="92"/>
      <c r="B43" s="98" t="s">
        <v>4</v>
      </c>
      <c r="C43" s="98"/>
      <c r="D43" s="98"/>
      <c r="E43" s="98"/>
      <c r="F43" s="98"/>
      <c r="G43" s="98"/>
      <c r="H43" s="98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4.2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4.25" hidden="false" customHeight="true" outlineLevel="0" collapsed="false">
      <c r="A45" s="90" t="s">
        <v>124</v>
      </c>
      <c r="B45" s="91" t="s">
        <v>139</v>
      </c>
      <c r="C45" s="95"/>
      <c r="D45" s="95"/>
      <c r="E45" s="95"/>
      <c r="F45" s="95"/>
      <c r="G45" s="95"/>
      <c r="H45" s="95"/>
      <c r="I45" s="9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4.25" hidden="false" customHeight="true" outlineLevel="0" collapsed="false">
      <c r="A46" s="92"/>
      <c r="B46" s="92"/>
      <c r="C46" s="95"/>
      <c r="D46" s="95"/>
      <c r="E46" s="95"/>
      <c r="F46" s="95"/>
      <c r="G46" s="95"/>
      <c r="H46" s="95"/>
      <c r="I46" s="9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4.25" hidden="false" customHeight="true" outlineLevel="0" collapsed="false">
      <c r="A47" s="92"/>
      <c r="B47" s="92"/>
      <c r="C47" s="95"/>
      <c r="D47" s="95"/>
      <c r="E47" s="95"/>
      <c r="F47" s="95"/>
      <c r="G47" s="95"/>
      <c r="H47" s="95"/>
      <c r="I47" s="9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4.25" hidden="false" customHeight="true" outlineLevel="0" collapsed="false">
      <c r="A48" s="92"/>
      <c r="B48" s="98" t="s">
        <v>4</v>
      </c>
      <c r="C48" s="98"/>
      <c r="D48" s="98"/>
      <c r="E48" s="98"/>
      <c r="F48" s="98"/>
      <c r="G48" s="98"/>
      <c r="H48" s="98"/>
      <c r="I48" s="9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4.2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4.2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4.2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4.2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4.2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4.2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4.2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4.2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4.2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4.2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4.2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4.2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4.2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4.2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4.2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4.2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4.2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4.2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4.2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4.2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4.2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4.2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4.2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4.2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4.2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4.2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4.2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4.2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4.2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4.2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4.2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4.2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4.2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4.2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4.2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4.2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4.2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4.2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4.2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4.2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4.2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4.2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4.2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4.2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4.2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4.2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4.2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4.2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4.2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4.2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4.2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4.2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4.2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4.2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4.2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4.2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4.2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4.2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4.2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4.2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4.2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4.2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4.2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4.2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4.2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4.2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4.2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4.2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4.2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4.2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4.2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4.2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4.2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4.2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4.2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4.2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4.2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4.2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4.2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4.2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4.2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4.2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4.2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4.2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4.2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4.2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4.2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4.2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4.2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4.2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4.2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4.2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4.2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4.2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4.2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4.2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4.2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4.2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4.2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4.2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4.2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4.2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4.2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4.2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4.2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4.2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4.2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4.2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4.2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4.2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4.2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4.2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4.2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4.2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4.2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4.2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4.2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4.2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4.2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4.2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4.2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4.2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4.2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4.2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4.2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4.2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4.2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4.2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4.2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4.2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4.2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4.2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4.2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4.2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4.2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4.2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4.2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4.2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4.2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4.2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4.2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4.2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4.2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4.2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4.2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4.2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4.2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4.2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4.2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4.2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4.2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4.2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4.2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4.2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4.2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4.2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4.2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4.2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4.2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4.2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4.2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4.2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4.2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4.2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4.2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4.2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4.2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4.2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4.2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4.2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4.2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4.2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4.2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4.2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4.2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4.2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4.2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4.2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4.2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4.2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4.2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4.2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4.2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4.2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4.2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4.2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4.2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4.2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4.2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4.2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4.2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4.2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4.2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4.2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4.2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4.2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4.2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4.2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4.2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2022-05-19T10:06:02Z</dcterms:modified>
  <cp:revision>1</cp:revision>
  <dc:subject/>
  <dc:title/>
</cp:coreProperties>
</file>