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edgar\Downloads\"/>
    </mc:Choice>
  </mc:AlternateContent>
  <xr:revisionPtr revIDLastSave="0" documentId="13_ncr:1_{4F865FF3-0137-4865-8AE9-A0D646C8FD13}" xr6:coauthVersionLast="47" xr6:coauthVersionMax="47" xr10:uidLastSave="{00000000-0000-0000-0000-000000000000}"/>
  <bookViews>
    <workbookView xWindow="-108" yWindow="-108" windowWidth="23256" windowHeight="13176" tabRatio="500" activeTab="1" xr2:uid="{00000000-000D-0000-FFFF-FFFF00000000}"/>
  </bookViews>
  <sheets>
    <sheet name="Resumo_Anual" sheetId="1" r:id="rId1"/>
    <sheet name="Orcamento_ComiteGestor" sheetId="2" r:id="rId2"/>
    <sheet name="Bolsas_ComiteGestor" sheetId="3" r:id="rId3"/>
    <sheet name="Orcamento_Temas" sheetId="4" r:id="rId4"/>
    <sheet name="Bolsas_Temas" sheetId="5" r:id="rId5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H12" i="1" s="1"/>
  <c r="G11" i="1"/>
  <c r="F11" i="1"/>
  <c r="E11" i="1"/>
  <c r="D11" i="1"/>
  <c r="C11" i="1"/>
  <c r="H11" i="1" s="1"/>
  <c r="G9" i="1"/>
  <c r="F9" i="1"/>
  <c r="E9" i="1"/>
  <c r="D9" i="1"/>
  <c r="C9" i="1"/>
  <c r="H9" i="1" s="1"/>
  <c r="G8" i="1"/>
  <c r="F8" i="1"/>
  <c r="E8" i="1"/>
  <c r="D8" i="1"/>
  <c r="C8" i="1"/>
  <c r="H8" i="1" s="1"/>
  <c r="H7" i="1"/>
  <c r="G7" i="1"/>
  <c r="F7" i="1"/>
  <c r="E7" i="1"/>
  <c r="D7" i="1"/>
  <c r="C7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<sst xmlns="http://schemas.openxmlformats.org/spreadsheetml/2006/main" count="529" uniqueCount="44">
  <si>
    <t>Aliança Inter-regional de Internacionalização — Resumo Orçamentário Anual</t>
  </si>
  <si>
    <t>Fonte: Anexo I da Carta de Concessão – CAPES (Benefícios Aprovados para a Rede)</t>
  </si>
  <si>
    <t>Indicador</t>
  </si>
  <si>
    <t>2026</t>
  </si>
  <si>
    <t>2027</t>
  </si>
  <si>
    <t>2028</t>
  </si>
  <si>
    <t>2029</t>
  </si>
  <si>
    <t>2030</t>
  </si>
  <si>
    <t>Total</t>
  </si>
  <si>
    <t>Orçamento Comitê Gestor - Ações Institucionais (R$)</t>
  </si>
  <si>
    <t>Orçamento Comitê Gestor - Missões (R$)</t>
  </si>
  <si>
    <t>Orçamento Temas - Manutenção de Projetos (R$)</t>
  </si>
  <si>
    <t>Orçamento Temas - Missões (R$)</t>
  </si>
  <si>
    <t>Beneficiários de Bolsas - Comitê Gestor (nº)</t>
  </si>
  <si>
    <t>Beneficiários de Bolsas - Temas (nº)</t>
  </si>
  <si>
    <t>Nível</t>
  </si>
  <si>
    <t>Instituição</t>
  </si>
  <si>
    <t>Ano</t>
  </si>
  <si>
    <t>Categoria</t>
  </si>
  <si>
    <t>Valor (R$)</t>
  </si>
  <si>
    <t>Comitê Gestor</t>
  </si>
  <si>
    <t>INSTITUTO FEDERAL DE EDUCAÇÃO, CIÊNCIA E TECNOLOGIA DE MATO GROSSO</t>
  </si>
  <si>
    <t>Ações Institucionais</t>
  </si>
  <si>
    <t>Missões</t>
  </si>
  <si>
    <t>UNIVERSIDADE DE BRASÍLIA</t>
  </si>
  <si>
    <t>UNIVERSIDADE ESTADUAL DA PARAÍBA</t>
  </si>
  <si>
    <t>UNIVERSIDADE FEDERAL DE SANTA MARIA</t>
  </si>
  <si>
    <t>UNIVERSIDADE FEDERAL DO TOCANTINS</t>
  </si>
  <si>
    <t>Modalidade da Bolsa</t>
  </si>
  <si>
    <t>Número de Beneficiários</t>
  </si>
  <si>
    <t>Parcelas</t>
  </si>
  <si>
    <t>Capacitação em cursos de curta duração</t>
  </si>
  <si>
    <t>Tema</t>
  </si>
  <si>
    <t>Produção sustentável em sistemas agroalimentares</t>
  </si>
  <si>
    <t>Manutenção de Projetos</t>
  </si>
  <si>
    <t>Saúde global integrada</t>
  </si>
  <si>
    <t>Transição energética, materiais e tecnologias limpas</t>
  </si>
  <si>
    <t>Parcela</t>
  </si>
  <si>
    <t>Doutorado Sanduíche no Brasil</t>
  </si>
  <si>
    <t>Doutorado Sanduíche no Exterior</t>
  </si>
  <si>
    <t>Pós-doutorado no Brasil</t>
  </si>
  <si>
    <t>Professor visitante júnior</t>
  </si>
  <si>
    <t>Professor visitante no Brasil</t>
  </si>
  <si>
    <t>Professor visitante sênior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</si>
</sst>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 &quot;#,##0;&quot;(R$ &quot;#,##0\);\-"/>
    <numFmt numFmtId="165" formatCode="&quot;R$ &quot;#,##0.00;&quot;(R$ &quot;#,##0.00\);\-"/>
  </numFmts>
  <fonts count="6" x14ac:knownFonts="1">
    <font>
      <sz val="11"/>
      <color theme="1"/>
      <name val="Calibri"/>
      <family val="2"/>
      <charset val="1"/>
    </font>
    <font>
      <b/>
      <sz val="12"/>
      <color rgb="FF1F4E78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name val="Arial"/>
      <charset val="1"/>
    </font>
    <font>
      <b/>
      <sz val="1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0" borderId="0" xfId="0" applyFont="1"/>
    <xf numFmtId="164" fontId="4" fillId="0" borderId="0" xfId="0" applyNumberFormat="1" applyFont="1"/>
    <xf numFmtId="164" fontId="5" fillId="0" borderId="0" xfId="0" applyNumberFormat="1" applyFont="1"/>
    <xf numFmtId="0" fontId="5" fillId="0" borderId="0" xfId="0" applyFont="1"/>
    <xf numFmtId="0" fontId="3" fillId="2" borderId="0" xfId="0" applyFont="1" applyFill="1" applyAlignment="1">
      <alignment horizontal="center" vertical="center"/>
    </xf>
    <xf numFmtId="165" fontId="4" fillId="0" borderId="0" xfId="0" applyNumberFormat="1" applyFont="1"/>
    <xf numFmtId="1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blOrcamentoComite" displayName="TblOrcamentoComite" ref="A1:E41" totalsRowShown="0">
  <autoFilter ref="A1:E41" xr:uid="{00000000-0009-0000-0100-000003000000}"/>
  <tableColumns count="5">
    <tableColumn id="1" xr3:uid="{00000000-0010-0000-0000-000001000000}" name="Nível"/>
    <tableColumn id="2" xr3:uid="{00000000-0010-0000-0000-000002000000}" name="Instituição"/>
    <tableColumn id="3" xr3:uid="{00000000-0010-0000-0000-000003000000}" name="Ano"/>
    <tableColumn id="4" xr3:uid="{00000000-0010-0000-0000-000004000000}" name="Categoria"/>
    <tableColumn id="5" xr3:uid="{00000000-0010-0000-0000-000005000000}" name="Valor (R$)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blBolsasComite" displayName="TblBolsasComite" ref="A1:F17" totalsRowShown="0">
  <autoFilter ref="A1:F17" xr:uid="{00000000-0009-0000-0100-000001000000}"/>
  <tableColumns count="6">
    <tableColumn id="1" xr3:uid="{00000000-0010-0000-0100-000001000000}" name="Nível"/>
    <tableColumn id="2" xr3:uid="{00000000-0010-0000-0100-000002000000}" name="Instituição"/>
    <tableColumn id="3" xr3:uid="{00000000-0010-0000-0100-000003000000}" name="Ano"/>
    <tableColumn id="4" xr3:uid="{00000000-0010-0000-0100-000004000000}" name="Modalidade da Bolsa"/>
    <tableColumn id="5" xr3:uid="{00000000-0010-0000-0100-000005000000}" name="Número de Beneficiários"/>
    <tableColumn id="6" xr3:uid="{00000000-0010-0000-0100-000006000000}" name="Parcelas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blOrcamentoTemas" displayName="TblOrcamentoTemas" ref="A1:E25" totalsRowShown="0">
  <autoFilter ref="A1:E25" xr:uid="{00000000-0009-0000-0100-000004000000}"/>
  <tableColumns count="5">
    <tableColumn id="1" xr3:uid="{00000000-0010-0000-0200-000001000000}" name="Nível"/>
    <tableColumn id="2" xr3:uid="{00000000-0010-0000-0200-000002000000}" name="Tema"/>
    <tableColumn id="3" xr3:uid="{00000000-0010-0000-0200-000003000000}" name="Ano"/>
    <tableColumn id="4" xr3:uid="{00000000-0010-0000-0200-000004000000}" name="Categoria"/>
    <tableColumn id="5" xr3:uid="{00000000-0010-0000-0200-000005000000}" name="Valor (R$)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blBolsasTemas" displayName="TblBolsasTemas" ref="A1:F85" totalsRowShown="0">
  <autoFilter ref="A1:F85" xr:uid="{00000000-0009-0000-0100-000002000000}"/>
  <tableColumns count="6">
    <tableColumn id="1" xr3:uid="{00000000-0010-0000-0300-000001000000}" name="Nível"/>
    <tableColumn id="2" xr3:uid="{00000000-0010-0000-0300-000002000000}" name="Tema"/>
    <tableColumn id="3" xr3:uid="{00000000-0010-0000-0300-000003000000}" name="Ano"/>
    <tableColumn id="4" xr3:uid="{00000000-0010-0000-0300-000004000000}" name="Modalidade da Bolsa"/>
    <tableColumn id="5" xr3:uid="{00000000-0010-0000-0300-000005000000}" name="Número de Beneficiários"/>
    <tableColumn id="6" xr3:uid="{00000000-0010-0000-0300-000006000000}" name="Parcel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2"/>
  <sheetViews>
    <sheetView showGridLines="0" zoomScaleNormal="100" workbookViewId="0"/>
  </sheetViews>
  <sheetFormatPr defaultColWidth="8.6640625" defaultRowHeight="14.4" x14ac:dyDescent="0.3"/>
  <cols>
    <col min="1" max="1" width="3" customWidth="1"/>
    <col min="2" max="2" width="48" customWidth="1"/>
    <col min="3" max="8" width="14" customWidth="1"/>
  </cols>
  <sheetData>
    <row r="2" spans="2:8" ht="15.6" x14ac:dyDescent="0.3">
      <c r="B2" s="1" t="s">
        <v>0</v>
      </c>
    </row>
    <row r="3" spans="2:8" x14ac:dyDescent="0.3">
      <c r="B3" s="2" t="s">
        <v>1</v>
      </c>
    </row>
    <row r="5" spans="2:8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8" x14ac:dyDescent="0.3">
      <c r="B6" s="4" t="s">
        <v>9</v>
      </c>
      <c r="C6" s="5">
        <f>SUMIFS(TblOrcamentoComite[Valor (R$)],TblOrcamentoComite[Ano],2026,TblOrcamentoComite[Categoria],"Ações Institucionais")</f>
        <v>77500</v>
      </c>
      <c r="D6" s="5">
        <f>SUMIFS(TblOrcamentoComite[Valor (R$)],TblOrcamentoComite[Ano],2027,TblOrcamentoComite[Categoria],"Ações Institucionais")</f>
        <v>71900</v>
      </c>
      <c r="E6" s="5">
        <f>SUMIFS(TblOrcamentoComite[Valor (R$)],TblOrcamentoComite[Ano],2028,TblOrcamentoComite[Categoria],"Ações Institucionais")</f>
        <v>71900</v>
      </c>
      <c r="F6" s="5">
        <f>SUMIFS(TblOrcamentoComite[Valor (R$)],TblOrcamentoComite[Ano],2029,TblOrcamentoComite[Categoria],"Ações Institucionais")</f>
        <v>71900</v>
      </c>
      <c r="G6" s="5">
        <f>SUMIFS(TblOrcamentoComite[Valor (R$)],TblOrcamentoComite[Ano],2030,TblOrcamentoComite[Categoria],"Ações Institucionais")</f>
        <v>0</v>
      </c>
      <c r="H6" s="6">
        <f>SUM(C6:G6)</f>
        <v>293200</v>
      </c>
    </row>
    <row r="7" spans="2:8" x14ac:dyDescent="0.3">
      <c r="B7" s="4" t="s">
        <v>10</v>
      </c>
      <c r="C7" s="5">
        <f>SUMIFS(TblOrcamentoComite[Valor (R$)],TblOrcamentoComite[Ano],2026,TblOrcamentoComite[Categoria],"Missões")</f>
        <v>550000</v>
      </c>
      <c r="D7" s="5">
        <f>SUMIFS(TblOrcamentoComite[Valor (R$)],TblOrcamentoComite[Ano],2027,TblOrcamentoComite[Categoria],"Missões")</f>
        <v>694447.6</v>
      </c>
      <c r="E7" s="5">
        <f>SUMIFS(TblOrcamentoComite[Valor (R$)],TblOrcamentoComite[Ano],2028,TblOrcamentoComite[Categoria],"Missões")</f>
        <v>707000</v>
      </c>
      <c r="F7" s="5">
        <f>SUMIFS(TblOrcamentoComite[Valor (R$)],TblOrcamentoComite[Ano],2029,TblOrcamentoComite[Categoria],"Missões")</f>
        <v>697000</v>
      </c>
      <c r="G7" s="5">
        <f>SUMIFS(TblOrcamentoComite[Valor (R$)],TblOrcamentoComite[Ano],2030,TblOrcamentoComite[Categoria],"Missões")</f>
        <v>0</v>
      </c>
      <c r="H7" s="6">
        <f>SUM(C7:G7)</f>
        <v>2648447.6</v>
      </c>
    </row>
    <row r="8" spans="2:8" x14ac:dyDescent="0.3">
      <c r="B8" s="4" t="s">
        <v>11</v>
      </c>
      <c r="C8" s="5">
        <f>SUMIFS(TblOrcamentoTemas[Valor (R$)],TblOrcamentoTemas[Ano],2026,TblOrcamentoTemas[Categoria],"Manutenção de Projetos")</f>
        <v>0</v>
      </c>
      <c r="D8" s="5">
        <f>SUMIFS(TblOrcamentoTemas[Valor (R$)],TblOrcamentoTemas[Ano],2027,TblOrcamentoTemas[Categoria],"Manutenção de Projetos")</f>
        <v>30000</v>
      </c>
      <c r="E8" s="5">
        <f>SUMIFS(TblOrcamentoTemas[Valor (R$)],TblOrcamentoTemas[Ano],2028,TblOrcamentoTemas[Categoria],"Manutenção de Projetos")</f>
        <v>30000</v>
      </c>
      <c r="F8" s="5">
        <f>SUMIFS(TblOrcamentoTemas[Valor (R$)],TblOrcamentoTemas[Ano],2029,TblOrcamentoTemas[Categoria],"Manutenção de Projetos")</f>
        <v>30000</v>
      </c>
      <c r="G8" s="5">
        <f>SUMIFS(TblOrcamentoTemas[Valor (R$)],TblOrcamentoTemas[Ano],2030,TblOrcamentoTemas[Categoria],"Manutenção de Projetos")</f>
        <v>30000</v>
      </c>
      <c r="H8" s="6">
        <f>SUM(C8:G8)</f>
        <v>120000</v>
      </c>
    </row>
    <row r="9" spans="2:8" x14ac:dyDescent="0.3">
      <c r="B9" s="4" t="s">
        <v>12</v>
      </c>
      <c r="C9" s="5">
        <f>SUMIFS(TblOrcamentoTemas[Valor (R$)],TblOrcamentoTemas[Ano],2026,TblOrcamentoTemas[Categoria],"Missões")</f>
        <v>0</v>
      </c>
      <c r="D9" s="5">
        <f>SUMIFS(TblOrcamentoTemas[Valor (R$)],TblOrcamentoTemas[Ano],2027,TblOrcamentoTemas[Categoria],"Missões")</f>
        <v>4583000</v>
      </c>
      <c r="E9" s="5">
        <f>SUMIFS(TblOrcamentoTemas[Valor (R$)],TblOrcamentoTemas[Ano],2028,TblOrcamentoTemas[Categoria],"Missões")</f>
        <v>4540000</v>
      </c>
      <c r="F9" s="5">
        <f>SUMIFS(TblOrcamentoTemas[Valor (R$)],TblOrcamentoTemas[Ano],2029,TblOrcamentoTemas[Categoria],"Missões")</f>
        <v>4542000</v>
      </c>
      <c r="G9" s="5">
        <f>SUMIFS(TblOrcamentoTemas[Valor (R$)],TblOrcamentoTemas[Ano],2030,TblOrcamentoTemas[Categoria],"Missões")</f>
        <v>4600000</v>
      </c>
      <c r="H9" s="6">
        <f>SUM(C9:G9)</f>
        <v>18265000</v>
      </c>
    </row>
    <row r="11" spans="2:8" x14ac:dyDescent="0.3">
      <c r="B11" s="4" t="s">
        <v>13</v>
      </c>
      <c r="C11" s="4">
        <f>SUMIFS(TblBolsasComite[Número de Beneficiários],TblBolsasComite[Ano],2026)</f>
        <v>0</v>
      </c>
      <c r="D11" s="4">
        <f>SUMIFS(TblBolsasComite[Número de Beneficiários],TblBolsasComite[Ano],2027)</f>
        <v>5</v>
      </c>
      <c r="E11" s="4">
        <f>SUMIFS(TblBolsasComite[Número de Beneficiários],TblBolsasComite[Ano],2028)</f>
        <v>5</v>
      </c>
      <c r="F11" s="4">
        <f>SUMIFS(TblBolsasComite[Número de Beneficiários],TblBolsasComite[Ano],2029)</f>
        <v>6</v>
      </c>
      <c r="G11" s="4">
        <f>SUMIFS(TblBolsasComite[Número de Beneficiários],TblBolsasComite[Ano],2030)</f>
        <v>4</v>
      </c>
      <c r="H11" s="7">
        <f>SUM(C11:G11)</f>
        <v>20</v>
      </c>
    </row>
    <row r="12" spans="2:8" x14ac:dyDescent="0.3">
      <c r="B12" s="4" t="s">
        <v>14</v>
      </c>
      <c r="C12" s="4">
        <f>SUMIFS(TblBolsasTemas[Número de Beneficiários],TblBolsasTemas[Ano],2026)</f>
        <v>0</v>
      </c>
      <c r="D12" s="4">
        <f>SUMIFS(TblBolsasTemas[Número de Beneficiários],TblBolsasTemas[Ano],2027)</f>
        <v>258</v>
      </c>
      <c r="E12" s="4">
        <f>SUMIFS(TblBolsasTemas[Número de Beneficiários],TblBolsasTemas[Ano],2028)</f>
        <v>258</v>
      </c>
      <c r="F12" s="4">
        <f>SUMIFS(TblBolsasTemas[Número de Beneficiários],TblBolsasTemas[Ano],2029)</f>
        <v>258</v>
      </c>
      <c r="G12" s="4">
        <f>SUMIFS(TblBolsasTemas[Número de Beneficiários],TblBolsasTemas[Ano],2030)</f>
        <v>258</v>
      </c>
      <c r="H12" s="7">
        <f>SUM(C12:G12)</f>
        <v>1032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1"/>
  <sheetViews>
    <sheetView tabSelected="1" zoomScaleNormal="100" workbookViewId="0">
      <pane ySplit="1" topLeftCell="A60" activePane="bottomLeft" state="frozen"/>
      <selection pane="bottomLeft"/>
    </sheetView>
  </sheetViews>
  <sheetFormatPr defaultColWidth="8.6640625" defaultRowHeight="14.4" x14ac:dyDescent="0.3"/>
  <cols>
    <col min="1" max="1" width="16" customWidth="1"/>
    <col min="2" max="2" width="45" customWidth="1"/>
    <col min="3" max="3" width="10" customWidth="1"/>
    <col min="4" max="4" width="23" customWidth="1"/>
    <col min="5" max="5" width="13" customWidth="1"/>
  </cols>
  <sheetData>
    <row r="1" spans="1:5" x14ac:dyDescent="0.3">
      <c r="A1" s="8" t="s">
        <v>15</v>
      </c>
      <c r="B1" s="8" t="s">
        <v>16</v>
      </c>
      <c r="C1" s="8" t="s">
        <v>17</v>
      </c>
      <c r="D1" s="8" t="s">
        <v>18</v>
      </c>
      <c r="E1" s="8" t="s">
        <v>19</v>
      </c>
    </row>
    <row r="2" spans="1:5" x14ac:dyDescent="0.3">
      <c r="A2" s="4" t="s">
        <v>20</v>
      </c>
      <c r="B2" s="4" t="s">
        <v>21</v>
      </c>
      <c r="C2" s="4">
        <v>2026</v>
      </c>
      <c r="D2" s="4" t="s">
        <v>22</v>
      </c>
      <c r="E2" s="9">
        <v>17500</v>
      </c>
    </row>
    <row r="3" spans="1:5" x14ac:dyDescent="0.3">
      <c r="A3" s="4" t="s">
        <v>20</v>
      </c>
      <c r="B3" s="4" t="s">
        <v>21</v>
      </c>
      <c r="C3" s="4">
        <v>2026</v>
      </c>
      <c r="D3" s="4" t="s">
        <v>23</v>
      </c>
      <c r="E3" s="9">
        <v>105000</v>
      </c>
    </row>
    <row r="4" spans="1:5" x14ac:dyDescent="0.3">
      <c r="A4" s="4" t="s">
        <v>20</v>
      </c>
      <c r="B4" s="4" t="s">
        <v>21</v>
      </c>
      <c r="C4" s="4">
        <v>2027</v>
      </c>
      <c r="D4" s="4" t="s">
        <v>22</v>
      </c>
      <c r="E4" s="9">
        <v>14700</v>
      </c>
    </row>
    <row r="5" spans="1:5" x14ac:dyDescent="0.3">
      <c r="A5" s="4" t="s">
        <v>20</v>
      </c>
      <c r="B5" s="4" t="s">
        <v>21</v>
      </c>
      <c r="C5" s="4">
        <v>2027</v>
      </c>
      <c r="D5" s="4" t="s">
        <v>23</v>
      </c>
      <c r="E5" s="9">
        <v>126000</v>
      </c>
    </row>
    <row r="6" spans="1:5" x14ac:dyDescent="0.3">
      <c r="A6" s="4" t="s">
        <v>20</v>
      </c>
      <c r="B6" s="4" t="s">
        <v>21</v>
      </c>
      <c r="C6" s="4">
        <v>2028</v>
      </c>
      <c r="D6" s="4" t="s">
        <v>22</v>
      </c>
      <c r="E6" s="9">
        <v>14700</v>
      </c>
    </row>
    <row r="7" spans="1:5" x14ac:dyDescent="0.3">
      <c r="A7" s="4" t="s">
        <v>20</v>
      </c>
      <c r="B7" s="4" t="s">
        <v>21</v>
      </c>
      <c r="C7" s="4">
        <v>2028</v>
      </c>
      <c r="D7" s="4" t="s">
        <v>23</v>
      </c>
      <c r="E7" s="9">
        <v>126000</v>
      </c>
    </row>
    <row r="8" spans="1:5" x14ac:dyDescent="0.3">
      <c r="A8" s="4" t="s">
        <v>20</v>
      </c>
      <c r="B8" s="4" t="s">
        <v>21</v>
      </c>
      <c r="C8" s="4">
        <v>2029</v>
      </c>
      <c r="D8" s="4" t="s">
        <v>22</v>
      </c>
      <c r="E8" s="9">
        <v>14700</v>
      </c>
    </row>
    <row r="9" spans="1:5" x14ac:dyDescent="0.3">
      <c r="A9" s="4" t="s">
        <v>20</v>
      </c>
      <c r="B9" s="4" t="s">
        <v>21</v>
      </c>
      <c r="C9" s="4">
        <v>2029</v>
      </c>
      <c r="D9" s="4" t="s">
        <v>23</v>
      </c>
      <c r="E9" s="9">
        <v>126000</v>
      </c>
    </row>
    <row r="10" spans="1:5" x14ac:dyDescent="0.3">
      <c r="A10" s="4" t="s">
        <v>20</v>
      </c>
      <c r="B10" s="4" t="s">
        <v>24</v>
      </c>
      <c r="C10" s="4">
        <v>2026</v>
      </c>
      <c r="D10" s="4" t="s">
        <v>22</v>
      </c>
      <c r="E10" s="9">
        <v>17500</v>
      </c>
    </row>
    <row r="11" spans="1:5" x14ac:dyDescent="0.3">
      <c r="A11" s="4" t="s">
        <v>20</v>
      </c>
      <c r="B11" s="4" t="s">
        <v>24</v>
      </c>
      <c r="C11" s="4">
        <v>2026</v>
      </c>
      <c r="D11" s="4" t="s">
        <v>23</v>
      </c>
      <c r="E11" s="9">
        <v>105000</v>
      </c>
    </row>
    <row r="12" spans="1:5" x14ac:dyDescent="0.3">
      <c r="A12" s="4" t="s">
        <v>20</v>
      </c>
      <c r="B12" s="4" t="s">
        <v>24</v>
      </c>
      <c r="C12" s="4">
        <v>2027</v>
      </c>
      <c r="D12" s="4" t="s">
        <v>22</v>
      </c>
      <c r="E12" s="9">
        <v>17500</v>
      </c>
    </row>
    <row r="13" spans="1:5" x14ac:dyDescent="0.3">
      <c r="A13" s="4" t="s">
        <v>20</v>
      </c>
      <c r="B13" s="4" t="s">
        <v>24</v>
      </c>
      <c r="C13" s="4">
        <v>2027</v>
      </c>
      <c r="D13" s="4" t="s">
        <v>23</v>
      </c>
      <c r="E13" s="9">
        <v>126000</v>
      </c>
    </row>
    <row r="14" spans="1:5" x14ac:dyDescent="0.3">
      <c r="A14" s="4" t="s">
        <v>20</v>
      </c>
      <c r="B14" s="4" t="s">
        <v>24</v>
      </c>
      <c r="C14" s="4">
        <v>2028</v>
      </c>
      <c r="D14" s="4" t="s">
        <v>22</v>
      </c>
      <c r="E14" s="9">
        <v>17500</v>
      </c>
    </row>
    <row r="15" spans="1:5" x14ac:dyDescent="0.3">
      <c r="A15" s="4" t="s">
        <v>20</v>
      </c>
      <c r="B15" s="4" t="s">
        <v>24</v>
      </c>
      <c r="C15" s="4">
        <v>2028</v>
      </c>
      <c r="D15" s="4" t="s">
        <v>23</v>
      </c>
      <c r="E15" s="9">
        <v>126000</v>
      </c>
    </row>
    <row r="16" spans="1:5" x14ac:dyDescent="0.3">
      <c r="A16" s="4" t="s">
        <v>20</v>
      </c>
      <c r="B16" s="4" t="s">
        <v>24</v>
      </c>
      <c r="C16" s="4">
        <v>2029</v>
      </c>
      <c r="D16" s="4" t="s">
        <v>22</v>
      </c>
      <c r="E16" s="9">
        <v>17500</v>
      </c>
    </row>
    <row r="17" spans="1:5" x14ac:dyDescent="0.3">
      <c r="A17" s="4" t="s">
        <v>20</v>
      </c>
      <c r="B17" s="4" t="s">
        <v>24</v>
      </c>
      <c r="C17" s="4">
        <v>2029</v>
      </c>
      <c r="D17" s="4" t="s">
        <v>23</v>
      </c>
      <c r="E17" s="9">
        <v>126000</v>
      </c>
    </row>
    <row r="18" spans="1:5" x14ac:dyDescent="0.3">
      <c r="A18" s="4" t="s">
        <v>20</v>
      </c>
      <c r="B18" s="4" t="s">
        <v>25</v>
      </c>
      <c r="C18" s="4">
        <v>2026</v>
      </c>
      <c r="D18" s="4" t="s">
        <v>22</v>
      </c>
      <c r="E18" s="9">
        <v>10000</v>
      </c>
    </row>
    <row r="19" spans="1:5" x14ac:dyDescent="0.3">
      <c r="A19" s="4" t="s">
        <v>20</v>
      </c>
      <c r="B19" s="4" t="s">
        <v>25</v>
      </c>
      <c r="C19" s="4">
        <v>2026</v>
      </c>
      <c r="D19" s="4" t="s">
        <v>23</v>
      </c>
      <c r="E19" s="9">
        <v>140000</v>
      </c>
    </row>
    <row r="20" spans="1:5" x14ac:dyDescent="0.3">
      <c r="A20" s="4" t="s">
        <v>20</v>
      </c>
      <c r="B20" s="4" t="s">
        <v>25</v>
      </c>
      <c r="C20" s="4">
        <v>2027</v>
      </c>
      <c r="D20" s="4" t="s">
        <v>22</v>
      </c>
      <c r="E20" s="9">
        <v>10000</v>
      </c>
    </row>
    <row r="21" spans="1:5" x14ac:dyDescent="0.3">
      <c r="A21" s="4" t="s">
        <v>20</v>
      </c>
      <c r="B21" s="4" t="s">
        <v>25</v>
      </c>
      <c r="C21" s="4">
        <v>2027</v>
      </c>
      <c r="D21" s="4" t="s">
        <v>23</v>
      </c>
      <c r="E21" s="9">
        <v>180000</v>
      </c>
    </row>
    <row r="22" spans="1:5" x14ac:dyDescent="0.3">
      <c r="A22" s="4" t="s">
        <v>20</v>
      </c>
      <c r="B22" s="4" t="s">
        <v>25</v>
      </c>
      <c r="C22" s="4">
        <v>2028</v>
      </c>
      <c r="D22" s="4" t="s">
        <v>22</v>
      </c>
      <c r="E22" s="9">
        <v>10000</v>
      </c>
    </row>
    <row r="23" spans="1:5" x14ac:dyDescent="0.3">
      <c r="A23" s="4" t="s">
        <v>20</v>
      </c>
      <c r="B23" s="4" t="s">
        <v>25</v>
      </c>
      <c r="C23" s="4">
        <v>2028</v>
      </c>
      <c r="D23" s="4" t="s">
        <v>23</v>
      </c>
      <c r="E23" s="9">
        <v>180000</v>
      </c>
    </row>
    <row r="24" spans="1:5" x14ac:dyDescent="0.3">
      <c r="A24" s="4" t="s">
        <v>20</v>
      </c>
      <c r="B24" s="4" t="s">
        <v>25</v>
      </c>
      <c r="C24" s="4">
        <v>2029</v>
      </c>
      <c r="D24" s="4" t="s">
        <v>22</v>
      </c>
      <c r="E24" s="9">
        <v>10000</v>
      </c>
    </row>
    <row r="25" spans="1:5" x14ac:dyDescent="0.3">
      <c r="A25" s="4" t="s">
        <v>20</v>
      </c>
      <c r="B25" s="4" t="s">
        <v>25</v>
      </c>
      <c r="C25" s="4">
        <v>2029</v>
      </c>
      <c r="D25" s="4" t="s">
        <v>23</v>
      </c>
      <c r="E25" s="9">
        <v>180000</v>
      </c>
    </row>
    <row r="26" spans="1:5" x14ac:dyDescent="0.3">
      <c r="A26" s="4" t="s">
        <v>20</v>
      </c>
      <c r="B26" s="4" t="s">
        <v>26</v>
      </c>
      <c r="C26" s="4">
        <v>2026</v>
      </c>
      <c r="D26" s="4" t="s">
        <v>22</v>
      </c>
      <c r="E26" s="9">
        <v>15000</v>
      </c>
    </row>
    <row r="27" spans="1:5" x14ac:dyDescent="0.3">
      <c r="A27" s="4" t="s">
        <v>20</v>
      </c>
      <c r="B27" s="4" t="s">
        <v>26</v>
      </c>
      <c r="C27" s="4">
        <v>2026</v>
      </c>
      <c r="D27" s="4" t="s">
        <v>23</v>
      </c>
      <c r="E27" s="9">
        <v>100000</v>
      </c>
    </row>
    <row r="28" spans="1:5" x14ac:dyDescent="0.3">
      <c r="A28" s="4" t="s">
        <v>20</v>
      </c>
      <c r="B28" s="4" t="s">
        <v>26</v>
      </c>
      <c r="C28" s="4">
        <v>2027</v>
      </c>
      <c r="D28" s="4" t="s">
        <v>22</v>
      </c>
      <c r="E28" s="9">
        <v>15000</v>
      </c>
    </row>
    <row r="29" spans="1:5" x14ac:dyDescent="0.3">
      <c r="A29" s="4" t="s">
        <v>20</v>
      </c>
      <c r="B29" s="4" t="s">
        <v>26</v>
      </c>
      <c r="C29" s="4">
        <v>2027</v>
      </c>
      <c r="D29" s="4" t="s">
        <v>23</v>
      </c>
      <c r="E29" s="9">
        <v>145000</v>
      </c>
    </row>
    <row r="30" spans="1:5" x14ac:dyDescent="0.3">
      <c r="A30" s="4" t="s">
        <v>20</v>
      </c>
      <c r="B30" s="4" t="s">
        <v>26</v>
      </c>
      <c r="C30" s="4">
        <v>2028</v>
      </c>
      <c r="D30" s="4" t="s">
        <v>22</v>
      </c>
      <c r="E30" s="9">
        <v>15000</v>
      </c>
    </row>
    <row r="31" spans="1:5" x14ac:dyDescent="0.3">
      <c r="A31" s="4" t="s">
        <v>20</v>
      </c>
      <c r="B31" s="4" t="s">
        <v>26</v>
      </c>
      <c r="C31" s="4">
        <v>2028</v>
      </c>
      <c r="D31" s="4" t="s">
        <v>23</v>
      </c>
      <c r="E31" s="9">
        <v>145000</v>
      </c>
    </row>
    <row r="32" spans="1:5" x14ac:dyDescent="0.3">
      <c r="A32" s="4" t="s">
        <v>20</v>
      </c>
      <c r="B32" s="4" t="s">
        <v>26</v>
      </c>
      <c r="C32" s="4">
        <v>2029</v>
      </c>
      <c r="D32" s="4" t="s">
        <v>22</v>
      </c>
      <c r="E32" s="9">
        <v>15000</v>
      </c>
    </row>
    <row r="33" spans="1:5" x14ac:dyDescent="0.3">
      <c r="A33" s="4" t="s">
        <v>20</v>
      </c>
      <c r="B33" s="4" t="s">
        <v>26</v>
      </c>
      <c r="C33" s="4">
        <v>2029</v>
      </c>
      <c r="D33" s="4" t="s">
        <v>23</v>
      </c>
      <c r="E33" s="9">
        <v>145000</v>
      </c>
    </row>
    <row r="34" spans="1:5" x14ac:dyDescent="0.3">
      <c r="A34" s="4" t="s">
        <v>20</v>
      </c>
      <c r="B34" s="4" t="s">
        <v>27</v>
      </c>
      <c r="C34" s="4">
        <v>2026</v>
      </c>
      <c r="D34" s="4" t="s">
        <v>22</v>
      </c>
      <c r="E34" s="9">
        <v>17500</v>
      </c>
    </row>
    <row r="35" spans="1:5" x14ac:dyDescent="0.3">
      <c r="A35" s="4" t="s">
        <v>20</v>
      </c>
      <c r="B35" s="4" t="s">
        <v>27</v>
      </c>
      <c r="C35" s="4">
        <v>2026</v>
      </c>
      <c r="D35" s="4" t="s">
        <v>23</v>
      </c>
      <c r="E35" s="9">
        <v>100000</v>
      </c>
    </row>
    <row r="36" spans="1:5" x14ac:dyDescent="0.3">
      <c r="A36" s="4" t="s">
        <v>20</v>
      </c>
      <c r="B36" s="4" t="s">
        <v>27</v>
      </c>
      <c r="C36" s="4">
        <v>2027</v>
      </c>
      <c r="D36" s="4" t="s">
        <v>22</v>
      </c>
      <c r="E36" s="9">
        <v>14700</v>
      </c>
    </row>
    <row r="37" spans="1:5" x14ac:dyDescent="0.3">
      <c r="A37" s="4" t="s">
        <v>20</v>
      </c>
      <c r="B37" s="4" t="s">
        <v>27</v>
      </c>
      <c r="C37" s="4">
        <v>2027</v>
      </c>
      <c r="D37" s="4" t="s">
        <v>23</v>
      </c>
      <c r="E37" s="9">
        <v>117447.6</v>
      </c>
    </row>
    <row r="38" spans="1:5" x14ac:dyDescent="0.3">
      <c r="A38" s="4" t="s">
        <v>20</v>
      </c>
      <c r="B38" s="4" t="s">
        <v>27</v>
      </c>
      <c r="C38" s="4">
        <v>2028</v>
      </c>
      <c r="D38" s="4" t="s">
        <v>22</v>
      </c>
      <c r="E38" s="9">
        <v>14700</v>
      </c>
    </row>
    <row r="39" spans="1:5" x14ac:dyDescent="0.3">
      <c r="A39" s="4" t="s">
        <v>20</v>
      </c>
      <c r="B39" s="4" t="s">
        <v>27</v>
      </c>
      <c r="C39" s="4">
        <v>2028</v>
      </c>
      <c r="D39" s="4" t="s">
        <v>23</v>
      </c>
      <c r="E39" s="9">
        <v>130000</v>
      </c>
    </row>
    <row r="40" spans="1:5" x14ac:dyDescent="0.3">
      <c r="A40" s="4" t="s">
        <v>20</v>
      </c>
      <c r="B40" s="4" t="s">
        <v>27</v>
      </c>
      <c r="C40" s="4">
        <v>2029</v>
      </c>
      <c r="D40" s="4" t="s">
        <v>22</v>
      </c>
      <c r="E40" s="9">
        <v>14700</v>
      </c>
    </row>
    <row r="41" spans="1:5" x14ac:dyDescent="0.3">
      <c r="A41" s="4" t="s">
        <v>20</v>
      </c>
      <c r="B41" s="4" t="s">
        <v>27</v>
      </c>
      <c r="C41" s="4">
        <v>2029</v>
      </c>
      <c r="D41" s="4" t="s">
        <v>23</v>
      </c>
      <c r="E41" s="9">
        <v>120000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zoomScaleNormal="100" workbookViewId="0">
      <pane ySplit="1" topLeftCell="A2" activePane="bottomLeft" state="frozen"/>
      <selection pane="bottomLeft" activeCell="F2" sqref="F2:F17"/>
    </sheetView>
  </sheetViews>
  <sheetFormatPr defaultColWidth="8.6640625" defaultRowHeight="14.4" x14ac:dyDescent="0.3"/>
  <cols>
    <col min="1" max="1" width="16" customWidth="1"/>
    <col min="2" max="2" width="45" customWidth="1"/>
    <col min="3" max="3" width="10" customWidth="1"/>
    <col min="4" max="4" width="41" customWidth="1"/>
    <col min="5" max="5" width="26" customWidth="1"/>
    <col min="6" max="6" width="11" customWidth="1"/>
  </cols>
  <sheetData>
    <row r="1" spans="1:6" x14ac:dyDescent="0.3">
      <c r="A1" s="8" t="s">
        <v>15</v>
      </c>
      <c r="B1" s="8" t="s">
        <v>16</v>
      </c>
      <c r="C1" s="8" t="s">
        <v>17</v>
      </c>
      <c r="D1" s="8" t="s">
        <v>28</v>
      </c>
      <c r="E1" s="8" t="s">
        <v>29</v>
      </c>
      <c r="F1" s="8" t="s">
        <v>30</v>
      </c>
    </row>
    <row r="2" spans="1:6" x14ac:dyDescent="0.3">
      <c r="A2" s="4" t="s">
        <v>20</v>
      </c>
      <c r="B2" s="4" t="s">
        <v>21</v>
      </c>
      <c r="C2" s="4">
        <v>2027</v>
      </c>
      <c r="D2" s="4" t="s">
        <v>31</v>
      </c>
      <c r="E2" s="10">
        <v>2</v>
      </c>
      <c r="F2" s="10">
        <v>2</v>
      </c>
    </row>
    <row r="3" spans="1:6" x14ac:dyDescent="0.3">
      <c r="A3" s="4" t="s">
        <v>20</v>
      </c>
      <c r="B3" s="4" t="s">
        <v>21</v>
      </c>
      <c r="C3" s="4">
        <v>2028</v>
      </c>
      <c r="D3" s="4" t="s">
        <v>31</v>
      </c>
      <c r="E3" s="10">
        <v>1</v>
      </c>
      <c r="F3" s="10">
        <v>2</v>
      </c>
    </row>
    <row r="4" spans="1:6" x14ac:dyDescent="0.3">
      <c r="A4" s="4" t="s">
        <v>20</v>
      </c>
      <c r="B4" s="4" t="s">
        <v>21</v>
      </c>
      <c r="C4" s="4">
        <v>2029</v>
      </c>
      <c r="D4" s="4" t="s">
        <v>31</v>
      </c>
      <c r="E4" s="10">
        <v>2</v>
      </c>
      <c r="F4" s="10">
        <v>2</v>
      </c>
    </row>
    <row r="5" spans="1:6" x14ac:dyDescent="0.3">
      <c r="A5" s="4" t="s">
        <v>20</v>
      </c>
      <c r="B5" s="4" t="s">
        <v>21</v>
      </c>
      <c r="C5" s="4">
        <v>2030</v>
      </c>
      <c r="D5" s="4" t="s">
        <v>31</v>
      </c>
      <c r="E5" s="10">
        <v>1</v>
      </c>
      <c r="F5" s="10">
        <v>2</v>
      </c>
    </row>
    <row r="6" spans="1:6" x14ac:dyDescent="0.3">
      <c r="A6" s="4" t="s">
        <v>20</v>
      </c>
      <c r="B6" s="4" t="s">
        <v>24</v>
      </c>
      <c r="C6" s="4">
        <v>2027</v>
      </c>
      <c r="D6" s="4" t="s">
        <v>31</v>
      </c>
      <c r="E6" s="10">
        <v>1</v>
      </c>
      <c r="F6" s="10">
        <v>2</v>
      </c>
    </row>
    <row r="7" spans="1:6" x14ac:dyDescent="0.3">
      <c r="A7" s="4" t="s">
        <v>20</v>
      </c>
      <c r="B7" s="4" t="s">
        <v>24</v>
      </c>
      <c r="C7" s="4">
        <v>2028</v>
      </c>
      <c r="D7" s="4" t="s">
        <v>31</v>
      </c>
      <c r="E7" s="10">
        <v>1</v>
      </c>
      <c r="F7" s="10">
        <v>2</v>
      </c>
    </row>
    <row r="8" spans="1:6" x14ac:dyDescent="0.3">
      <c r="A8" s="4" t="s">
        <v>20</v>
      </c>
      <c r="B8" s="4" t="s">
        <v>24</v>
      </c>
      <c r="C8" s="4">
        <v>2029</v>
      </c>
      <c r="D8" s="4" t="s">
        <v>31</v>
      </c>
      <c r="E8" s="10">
        <v>1</v>
      </c>
      <c r="F8" s="10">
        <v>2</v>
      </c>
    </row>
    <row r="9" spans="1:6" x14ac:dyDescent="0.3">
      <c r="A9" s="4" t="s">
        <v>20</v>
      </c>
      <c r="B9" s="4" t="s">
        <v>24</v>
      </c>
      <c r="C9" s="4">
        <v>2030</v>
      </c>
      <c r="D9" s="4" t="s">
        <v>31</v>
      </c>
      <c r="E9" s="10">
        <v>1</v>
      </c>
      <c r="F9" s="10">
        <v>2</v>
      </c>
    </row>
    <row r="10" spans="1:6" x14ac:dyDescent="0.3">
      <c r="A10" s="4" t="s">
        <v>20</v>
      </c>
      <c r="B10" s="4" t="s">
        <v>26</v>
      </c>
      <c r="C10" s="4">
        <v>2027</v>
      </c>
      <c r="D10" s="4" t="s">
        <v>31</v>
      </c>
      <c r="E10" s="10">
        <v>1</v>
      </c>
      <c r="F10" s="10">
        <v>2</v>
      </c>
    </row>
    <row r="11" spans="1:6" x14ac:dyDescent="0.3">
      <c r="A11" s="4" t="s">
        <v>20</v>
      </c>
      <c r="B11" s="4" t="s">
        <v>26</v>
      </c>
      <c r="C11" s="4">
        <v>2028</v>
      </c>
      <c r="D11" s="4" t="s">
        <v>31</v>
      </c>
      <c r="E11" s="10">
        <v>1</v>
      </c>
      <c r="F11" s="10">
        <v>2</v>
      </c>
    </row>
    <row r="12" spans="1:6" x14ac:dyDescent="0.3">
      <c r="A12" s="4" t="s">
        <v>20</v>
      </c>
      <c r="B12" s="4" t="s">
        <v>26</v>
      </c>
      <c r="C12" s="4">
        <v>2029</v>
      </c>
      <c r="D12" s="4" t="s">
        <v>31</v>
      </c>
      <c r="E12" s="10">
        <v>1</v>
      </c>
      <c r="F12" s="10">
        <v>2</v>
      </c>
    </row>
    <row r="13" spans="1:6" x14ac:dyDescent="0.3">
      <c r="A13" s="4" t="s">
        <v>20</v>
      </c>
      <c r="B13" s="4" t="s">
        <v>26</v>
      </c>
      <c r="C13" s="4">
        <v>2030</v>
      </c>
      <c r="D13" s="4" t="s">
        <v>31</v>
      </c>
      <c r="E13" s="10">
        <v>1</v>
      </c>
      <c r="F13" s="10">
        <v>2</v>
      </c>
    </row>
    <row r="14" spans="1:6" x14ac:dyDescent="0.3">
      <c r="A14" s="4" t="s">
        <v>20</v>
      </c>
      <c r="B14" s="4" t="s">
        <v>27</v>
      </c>
      <c r="C14" s="4">
        <v>2027</v>
      </c>
      <c r="D14" s="4" t="s">
        <v>31</v>
      </c>
      <c r="E14" s="10">
        <v>1</v>
      </c>
      <c r="F14" s="10">
        <v>2</v>
      </c>
    </row>
    <row r="15" spans="1:6" x14ac:dyDescent="0.3">
      <c r="A15" s="4" t="s">
        <v>20</v>
      </c>
      <c r="B15" s="4" t="s">
        <v>27</v>
      </c>
      <c r="C15" s="4">
        <v>2028</v>
      </c>
      <c r="D15" s="4" t="s">
        <v>31</v>
      </c>
      <c r="E15" s="10">
        <v>2</v>
      </c>
      <c r="F15" s="10">
        <v>2</v>
      </c>
    </row>
    <row r="16" spans="1:6" x14ac:dyDescent="0.3">
      <c r="A16" s="4" t="s">
        <v>20</v>
      </c>
      <c r="B16" s="4" t="s">
        <v>27</v>
      </c>
      <c r="C16" s="4">
        <v>2029</v>
      </c>
      <c r="D16" s="4" t="s">
        <v>31</v>
      </c>
      <c r="E16" s="10">
        <v>2</v>
      </c>
      <c r="F16" s="10">
        <v>2</v>
      </c>
    </row>
    <row r="17" spans="1:6" x14ac:dyDescent="0.3">
      <c r="A17" s="4" t="s">
        <v>20</v>
      </c>
      <c r="B17" s="4" t="s">
        <v>27</v>
      </c>
      <c r="C17" s="4">
        <v>2030</v>
      </c>
      <c r="D17" s="4" t="s">
        <v>31</v>
      </c>
      <c r="E17" s="10">
        <v>1</v>
      </c>
      <c r="F17" s="10">
        <v>2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5"/>
  <sheetViews>
    <sheetView zoomScaleNormal="100" workbookViewId="0">
      <pane ySplit="1" topLeftCell="A2" activePane="bottomLeft" state="frozen"/>
      <selection pane="bottomLeft" activeCell="E1" sqref="E1:E1048576"/>
    </sheetView>
  </sheetViews>
  <sheetFormatPr defaultColWidth="8.6640625" defaultRowHeight="14.4" x14ac:dyDescent="0.3"/>
  <cols>
    <col min="1" max="1" width="10" customWidth="1"/>
    <col min="2" max="2" width="45" customWidth="1"/>
    <col min="3" max="3" width="10" customWidth="1"/>
    <col min="4" max="4" width="25" customWidth="1"/>
    <col min="5" max="5" width="20.21875" customWidth="1"/>
  </cols>
  <sheetData>
    <row r="1" spans="1:5" x14ac:dyDescent="0.3">
      <c r="A1" s="8" t="s">
        <v>15</v>
      </c>
      <c r="B1" s="8" t="s">
        <v>32</v>
      </c>
      <c r="C1" s="8" t="s">
        <v>17</v>
      </c>
      <c r="D1" s="8" t="s">
        <v>18</v>
      </c>
      <c r="E1" s="8" t="s">
        <v>19</v>
      </c>
    </row>
    <row r="2" spans="1:5" x14ac:dyDescent="0.3">
      <c r="A2" s="4" t="s">
        <v>32</v>
      </c>
      <c r="B2" s="4" t="s">
        <v>33</v>
      </c>
      <c r="C2" s="4">
        <v>2027</v>
      </c>
      <c r="D2" s="4" t="s">
        <v>34</v>
      </c>
      <c r="E2" s="9">
        <v>10000</v>
      </c>
    </row>
    <row r="3" spans="1:5" x14ac:dyDescent="0.3">
      <c r="A3" s="4" t="s">
        <v>32</v>
      </c>
      <c r="B3" s="4" t="s">
        <v>33</v>
      </c>
      <c r="C3" s="4">
        <v>2027</v>
      </c>
      <c r="D3" s="4" t="s">
        <v>23</v>
      </c>
      <c r="E3" s="9">
        <v>1600000</v>
      </c>
    </row>
    <row r="4" spans="1:5" x14ac:dyDescent="0.3">
      <c r="A4" s="4" t="s">
        <v>32</v>
      </c>
      <c r="B4" s="4" t="s">
        <v>33</v>
      </c>
      <c r="C4" s="4">
        <v>2028</v>
      </c>
      <c r="D4" s="4" t="s">
        <v>34</v>
      </c>
      <c r="E4" s="9">
        <v>10000</v>
      </c>
    </row>
    <row r="5" spans="1:5" x14ac:dyDescent="0.3">
      <c r="A5" s="4" t="s">
        <v>32</v>
      </c>
      <c r="B5" s="4" t="s">
        <v>33</v>
      </c>
      <c r="C5" s="4">
        <v>2028</v>
      </c>
      <c r="D5" s="4" t="s">
        <v>23</v>
      </c>
      <c r="E5" s="9">
        <v>1585000</v>
      </c>
    </row>
    <row r="6" spans="1:5" x14ac:dyDescent="0.3">
      <c r="A6" s="4" t="s">
        <v>32</v>
      </c>
      <c r="B6" s="4" t="s">
        <v>33</v>
      </c>
      <c r="C6" s="4">
        <v>2029</v>
      </c>
      <c r="D6" s="4" t="s">
        <v>34</v>
      </c>
      <c r="E6" s="9">
        <v>10000</v>
      </c>
    </row>
    <row r="7" spans="1:5" x14ac:dyDescent="0.3">
      <c r="A7" s="4" t="s">
        <v>32</v>
      </c>
      <c r="B7" s="4" t="s">
        <v>33</v>
      </c>
      <c r="C7" s="4">
        <v>2029</v>
      </c>
      <c r="D7" s="4" t="s">
        <v>23</v>
      </c>
      <c r="E7" s="9">
        <v>1590000</v>
      </c>
    </row>
    <row r="8" spans="1:5" x14ac:dyDescent="0.3">
      <c r="A8" s="4" t="s">
        <v>32</v>
      </c>
      <c r="B8" s="4" t="s">
        <v>33</v>
      </c>
      <c r="C8" s="4">
        <v>2030</v>
      </c>
      <c r="D8" s="4" t="s">
        <v>34</v>
      </c>
      <c r="E8" s="9">
        <v>10000</v>
      </c>
    </row>
    <row r="9" spans="1:5" x14ac:dyDescent="0.3">
      <c r="A9" s="4" t="s">
        <v>32</v>
      </c>
      <c r="B9" s="4" t="s">
        <v>33</v>
      </c>
      <c r="C9" s="4">
        <v>2030</v>
      </c>
      <c r="D9" s="4" t="s">
        <v>23</v>
      </c>
      <c r="E9" s="9">
        <v>1600000</v>
      </c>
    </row>
    <row r="10" spans="1:5" x14ac:dyDescent="0.3">
      <c r="A10" s="4" t="s">
        <v>32</v>
      </c>
      <c r="B10" s="4" t="s">
        <v>35</v>
      </c>
      <c r="C10" s="4">
        <v>2027</v>
      </c>
      <c r="D10" s="4" t="s">
        <v>34</v>
      </c>
      <c r="E10" s="9">
        <v>10000</v>
      </c>
    </row>
    <row r="11" spans="1:5" x14ac:dyDescent="0.3">
      <c r="A11" s="4" t="s">
        <v>32</v>
      </c>
      <c r="B11" s="4" t="s">
        <v>35</v>
      </c>
      <c r="C11" s="4">
        <v>2027</v>
      </c>
      <c r="D11" s="4" t="s">
        <v>23</v>
      </c>
      <c r="E11" s="9">
        <v>1890000</v>
      </c>
    </row>
    <row r="12" spans="1:5" x14ac:dyDescent="0.3">
      <c r="A12" s="4" t="s">
        <v>32</v>
      </c>
      <c r="B12" s="4" t="s">
        <v>35</v>
      </c>
      <c r="C12" s="4">
        <v>2028</v>
      </c>
      <c r="D12" s="4" t="s">
        <v>34</v>
      </c>
      <c r="E12" s="9">
        <v>10000</v>
      </c>
    </row>
    <row r="13" spans="1:5" x14ac:dyDescent="0.3">
      <c r="A13" s="4" t="s">
        <v>32</v>
      </c>
      <c r="B13" s="4" t="s">
        <v>35</v>
      </c>
      <c r="C13" s="4">
        <v>2028</v>
      </c>
      <c r="D13" s="4" t="s">
        <v>23</v>
      </c>
      <c r="E13" s="9">
        <v>1870000</v>
      </c>
    </row>
    <row r="14" spans="1:5" x14ac:dyDescent="0.3">
      <c r="A14" s="4" t="s">
        <v>32</v>
      </c>
      <c r="B14" s="4" t="s">
        <v>35</v>
      </c>
      <c r="C14" s="4">
        <v>2029</v>
      </c>
      <c r="D14" s="4" t="s">
        <v>34</v>
      </c>
      <c r="E14" s="9">
        <v>10000</v>
      </c>
    </row>
    <row r="15" spans="1:5" x14ac:dyDescent="0.3">
      <c r="A15" s="4" t="s">
        <v>32</v>
      </c>
      <c r="B15" s="4" t="s">
        <v>35</v>
      </c>
      <c r="C15" s="4">
        <v>2029</v>
      </c>
      <c r="D15" s="4" t="s">
        <v>23</v>
      </c>
      <c r="E15" s="9">
        <v>1870000</v>
      </c>
    </row>
    <row r="16" spans="1:5" x14ac:dyDescent="0.3">
      <c r="A16" s="4" t="s">
        <v>32</v>
      </c>
      <c r="B16" s="4" t="s">
        <v>35</v>
      </c>
      <c r="C16" s="4">
        <v>2030</v>
      </c>
      <c r="D16" s="4" t="s">
        <v>34</v>
      </c>
      <c r="E16" s="9">
        <v>10000</v>
      </c>
    </row>
    <row r="17" spans="1:5" x14ac:dyDescent="0.3">
      <c r="A17" s="4" t="s">
        <v>32</v>
      </c>
      <c r="B17" s="4" t="s">
        <v>35</v>
      </c>
      <c r="C17" s="4">
        <v>2030</v>
      </c>
      <c r="D17" s="4" t="s">
        <v>23</v>
      </c>
      <c r="E17" s="9">
        <v>1900000</v>
      </c>
    </row>
    <row r="18" spans="1:5" x14ac:dyDescent="0.3">
      <c r="A18" s="4" t="s">
        <v>32</v>
      </c>
      <c r="B18" s="4" t="s">
        <v>36</v>
      </c>
      <c r="C18" s="4">
        <v>2027</v>
      </c>
      <c r="D18" s="4" t="s">
        <v>34</v>
      </c>
      <c r="E18" s="9">
        <v>10000</v>
      </c>
    </row>
    <row r="19" spans="1:5" x14ac:dyDescent="0.3">
      <c r="A19" s="4" t="s">
        <v>32</v>
      </c>
      <c r="B19" s="4" t="s">
        <v>36</v>
      </c>
      <c r="C19" s="4">
        <v>2027</v>
      </c>
      <c r="D19" s="4" t="s">
        <v>23</v>
      </c>
      <c r="E19" s="9">
        <v>1093000</v>
      </c>
    </row>
    <row r="20" spans="1:5" x14ac:dyDescent="0.3">
      <c r="A20" s="4" t="s">
        <v>32</v>
      </c>
      <c r="B20" s="4" t="s">
        <v>36</v>
      </c>
      <c r="C20" s="4">
        <v>2028</v>
      </c>
      <c r="D20" s="4" t="s">
        <v>34</v>
      </c>
      <c r="E20" s="9">
        <v>10000</v>
      </c>
    </row>
    <row r="21" spans="1:5" x14ac:dyDescent="0.3">
      <c r="A21" s="4" t="s">
        <v>32</v>
      </c>
      <c r="B21" s="4" t="s">
        <v>36</v>
      </c>
      <c r="C21" s="4">
        <v>2028</v>
      </c>
      <c r="D21" s="4" t="s">
        <v>23</v>
      </c>
      <c r="E21" s="9">
        <v>1085000</v>
      </c>
    </row>
    <row r="22" spans="1:5" x14ac:dyDescent="0.3">
      <c r="A22" s="4" t="s">
        <v>32</v>
      </c>
      <c r="B22" s="4" t="s">
        <v>36</v>
      </c>
      <c r="C22" s="4">
        <v>2029</v>
      </c>
      <c r="D22" s="4" t="s">
        <v>34</v>
      </c>
      <c r="E22" s="9">
        <v>10000</v>
      </c>
    </row>
    <row r="23" spans="1:5" x14ac:dyDescent="0.3">
      <c r="A23" s="4" t="s">
        <v>32</v>
      </c>
      <c r="B23" s="4" t="s">
        <v>36</v>
      </c>
      <c r="C23" s="4">
        <v>2029</v>
      </c>
      <c r="D23" s="4" t="s">
        <v>23</v>
      </c>
      <c r="E23" s="9">
        <v>1082000</v>
      </c>
    </row>
    <row r="24" spans="1:5" x14ac:dyDescent="0.3">
      <c r="A24" s="4" t="s">
        <v>32</v>
      </c>
      <c r="B24" s="4" t="s">
        <v>36</v>
      </c>
      <c r="C24" s="4">
        <v>2030</v>
      </c>
      <c r="D24" s="4" t="s">
        <v>34</v>
      </c>
      <c r="E24" s="9">
        <v>10000</v>
      </c>
    </row>
    <row r="25" spans="1:5" x14ac:dyDescent="0.3">
      <c r="A25" s="4" t="s">
        <v>32</v>
      </c>
      <c r="B25" s="4" t="s">
        <v>36</v>
      </c>
      <c r="C25" s="4">
        <v>2030</v>
      </c>
      <c r="D25" s="4" t="s">
        <v>23</v>
      </c>
      <c r="E25" s="9">
        <v>1100000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5"/>
  <sheetViews>
    <sheetView zoomScaleNormal="100" workbookViewId="0">
      <pane ySplit="1" topLeftCell="A56" activePane="bottomLeft" state="frozen"/>
      <selection pane="bottomLeft"/>
    </sheetView>
  </sheetViews>
  <sheetFormatPr defaultColWidth="8.6640625" defaultRowHeight="14.4" x14ac:dyDescent="0.3"/>
  <cols>
    <col min="1" max="1" width="10" customWidth="1"/>
    <col min="2" max="2" width="45" customWidth="1"/>
    <col min="3" max="3" width="10" customWidth="1"/>
    <col min="4" max="4" width="41" customWidth="1"/>
    <col min="5" max="5" width="26" customWidth="1"/>
    <col min="6" max="6" width="10" customWidth="1"/>
  </cols>
  <sheetData>
    <row r="1" spans="1:6" x14ac:dyDescent="0.3">
      <c r="A1" s="8" t="s">
        <v>15</v>
      </c>
      <c r="B1" s="8" t="s">
        <v>32</v>
      </c>
      <c r="C1" s="8" t="s">
        <v>17</v>
      </c>
      <c r="D1" s="8" t="s">
        <v>28</v>
      </c>
      <c r="E1" s="8" t="s">
        <v>29</v>
      </c>
      <c r="F1" s="8" t="s">
        <v>37</v>
      </c>
    </row>
    <row r="2" spans="1:6" x14ac:dyDescent="0.3">
      <c r="A2" s="4" t="s">
        <v>32</v>
      </c>
      <c r="B2" s="4" t="s">
        <v>33</v>
      </c>
      <c r="C2" s="4">
        <v>2027</v>
      </c>
      <c r="D2" s="4" t="s">
        <v>31</v>
      </c>
      <c r="E2" s="10">
        <v>12</v>
      </c>
      <c r="F2" s="10">
        <v>1</v>
      </c>
    </row>
    <row r="3" spans="1:6" x14ac:dyDescent="0.3">
      <c r="A3" s="4" t="s">
        <v>32</v>
      </c>
      <c r="B3" s="4" t="s">
        <v>33</v>
      </c>
      <c r="C3" s="4">
        <v>2027</v>
      </c>
      <c r="D3" s="4" t="s">
        <v>38</v>
      </c>
      <c r="E3" s="10">
        <v>6</v>
      </c>
      <c r="F3" s="10">
        <v>6</v>
      </c>
    </row>
    <row r="4" spans="1:6" x14ac:dyDescent="0.3">
      <c r="A4" s="4" t="s">
        <v>32</v>
      </c>
      <c r="B4" s="4" t="s">
        <v>33</v>
      </c>
      <c r="C4" s="4">
        <v>2027</v>
      </c>
      <c r="D4" s="4" t="s">
        <v>39</v>
      </c>
      <c r="E4" s="10">
        <v>16</v>
      </c>
      <c r="F4" s="10">
        <v>6</v>
      </c>
    </row>
    <row r="5" spans="1:6" x14ac:dyDescent="0.3">
      <c r="A5" s="4" t="s">
        <v>32</v>
      </c>
      <c r="B5" s="4" t="s">
        <v>33</v>
      </c>
      <c r="C5" s="4">
        <v>2027</v>
      </c>
      <c r="D5" s="4" t="s">
        <v>40</v>
      </c>
      <c r="E5" s="10">
        <v>1</v>
      </c>
      <c r="F5" s="10">
        <v>6</v>
      </c>
    </row>
    <row r="6" spans="1:6" x14ac:dyDescent="0.3">
      <c r="A6" s="4" t="s">
        <v>32</v>
      </c>
      <c r="B6" s="4" t="s">
        <v>33</v>
      </c>
      <c r="C6" s="4">
        <v>2027</v>
      </c>
      <c r="D6" s="4" t="s">
        <v>41</v>
      </c>
      <c r="E6" s="10">
        <v>4</v>
      </c>
      <c r="F6" s="10">
        <v>2</v>
      </c>
    </row>
    <row r="7" spans="1:6" x14ac:dyDescent="0.3">
      <c r="A7" s="4" t="s">
        <v>32</v>
      </c>
      <c r="B7" s="4" t="s">
        <v>33</v>
      </c>
      <c r="C7" s="4">
        <v>2027</v>
      </c>
      <c r="D7" s="4" t="s">
        <v>42</v>
      </c>
      <c r="E7" s="10">
        <v>29</v>
      </c>
      <c r="F7" s="10">
        <v>1</v>
      </c>
    </row>
    <row r="8" spans="1:6" x14ac:dyDescent="0.3">
      <c r="A8" s="4" t="s">
        <v>32</v>
      </c>
      <c r="B8" s="4" t="s">
        <v>33</v>
      </c>
      <c r="C8" s="4">
        <v>2027</v>
      </c>
      <c r="D8" s="4" t="s">
        <v>43</v>
      </c>
      <c r="E8" s="10">
        <v>22</v>
      </c>
      <c r="F8" s="10">
        <v>2</v>
      </c>
    </row>
    <row r="9" spans="1:6" x14ac:dyDescent="0.3">
      <c r="A9" s="4" t="s">
        <v>32</v>
      </c>
      <c r="B9" s="4" t="s">
        <v>33</v>
      </c>
      <c r="C9" s="4">
        <v>2028</v>
      </c>
      <c r="D9" s="4" t="s">
        <v>31</v>
      </c>
      <c r="E9" s="10">
        <v>12</v>
      </c>
      <c r="F9" s="10">
        <v>1</v>
      </c>
    </row>
    <row r="10" spans="1:6" x14ac:dyDescent="0.3">
      <c r="A10" s="4" t="s">
        <v>32</v>
      </c>
      <c r="B10" s="4" t="s">
        <v>33</v>
      </c>
      <c r="C10" s="4">
        <v>2028</v>
      </c>
      <c r="D10" s="4" t="s">
        <v>38</v>
      </c>
      <c r="E10" s="10">
        <v>6</v>
      </c>
      <c r="F10" s="10">
        <v>6</v>
      </c>
    </row>
    <row r="11" spans="1:6" x14ac:dyDescent="0.3">
      <c r="A11" s="4" t="s">
        <v>32</v>
      </c>
      <c r="B11" s="4" t="s">
        <v>33</v>
      </c>
      <c r="C11" s="4">
        <v>2028</v>
      </c>
      <c r="D11" s="4" t="s">
        <v>39</v>
      </c>
      <c r="E11" s="10">
        <v>16</v>
      </c>
      <c r="F11" s="10">
        <v>6</v>
      </c>
    </row>
    <row r="12" spans="1:6" x14ac:dyDescent="0.3">
      <c r="A12" s="4" t="s">
        <v>32</v>
      </c>
      <c r="B12" s="4" t="s">
        <v>33</v>
      </c>
      <c r="C12" s="4">
        <v>2028</v>
      </c>
      <c r="D12" s="4" t="s">
        <v>40</v>
      </c>
      <c r="E12" s="10">
        <v>1</v>
      </c>
      <c r="F12" s="10">
        <v>6</v>
      </c>
    </row>
    <row r="13" spans="1:6" x14ac:dyDescent="0.3">
      <c r="A13" s="4" t="s">
        <v>32</v>
      </c>
      <c r="B13" s="4" t="s">
        <v>33</v>
      </c>
      <c r="C13" s="4">
        <v>2028</v>
      </c>
      <c r="D13" s="4" t="s">
        <v>41</v>
      </c>
      <c r="E13" s="10">
        <v>4</v>
      </c>
      <c r="F13" s="10">
        <v>2</v>
      </c>
    </row>
    <row r="14" spans="1:6" x14ac:dyDescent="0.3">
      <c r="A14" s="4" t="s">
        <v>32</v>
      </c>
      <c r="B14" s="4" t="s">
        <v>33</v>
      </c>
      <c r="C14" s="4">
        <v>2028</v>
      </c>
      <c r="D14" s="4" t="s">
        <v>42</v>
      </c>
      <c r="E14" s="10">
        <v>29</v>
      </c>
      <c r="F14" s="10">
        <v>1</v>
      </c>
    </row>
    <row r="15" spans="1:6" x14ac:dyDescent="0.3">
      <c r="A15" s="4" t="s">
        <v>32</v>
      </c>
      <c r="B15" s="4" t="s">
        <v>33</v>
      </c>
      <c r="C15" s="4">
        <v>2028</v>
      </c>
      <c r="D15" s="4" t="s">
        <v>43</v>
      </c>
      <c r="E15" s="10">
        <v>22</v>
      </c>
      <c r="F15" s="10">
        <v>2</v>
      </c>
    </row>
    <row r="16" spans="1:6" x14ac:dyDescent="0.3">
      <c r="A16" s="4" t="s">
        <v>32</v>
      </c>
      <c r="B16" s="4" t="s">
        <v>33</v>
      </c>
      <c r="C16" s="4">
        <v>2029</v>
      </c>
      <c r="D16" s="4" t="s">
        <v>31</v>
      </c>
      <c r="E16" s="10">
        <v>12</v>
      </c>
      <c r="F16" s="10">
        <v>1</v>
      </c>
    </row>
    <row r="17" spans="1:6" x14ac:dyDescent="0.3">
      <c r="A17" s="4" t="s">
        <v>32</v>
      </c>
      <c r="B17" s="4" t="s">
        <v>33</v>
      </c>
      <c r="C17" s="4">
        <v>2029</v>
      </c>
      <c r="D17" s="4" t="s">
        <v>38</v>
      </c>
      <c r="E17" s="10">
        <v>6</v>
      </c>
      <c r="F17" s="10">
        <v>6</v>
      </c>
    </row>
    <row r="18" spans="1:6" x14ac:dyDescent="0.3">
      <c r="A18" s="4" t="s">
        <v>32</v>
      </c>
      <c r="B18" s="4" t="s">
        <v>33</v>
      </c>
      <c r="C18" s="4">
        <v>2029</v>
      </c>
      <c r="D18" s="4" t="s">
        <v>39</v>
      </c>
      <c r="E18" s="10">
        <v>16</v>
      </c>
      <c r="F18" s="10">
        <v>6</v>
      </c>
    </row>
    <row r="19" spans="1:6" x14ac:dyDescent="0.3">
      <c r="A19" s="4" t="s">
        <v>32</v>
      </c>
      <c r="B19" s="4" t="s">
        <v>33</v>
      </c>
      <c r="C19" s="4">
        <v>2029</v>
      </c>
      <c r="D19" s="4" t="s">
        <v>40</v>
      </c>
      <c r="E19" s="10">
        <v>1</v>
      </c>
      <c r="F19" s="10">
        <v>6</v>
      </c>
    </row>
    <row r="20" spans="1:6" x14ac:dyDescent="0.3">
      <c r="A20" s="4" t="s">
        <v>32</v>
      </c>
      <c r="B20" s="4" t="s">
        <v>33</v>
      </c>
      <c r="C20" s="4">
        <v>2029</v>
      </c>
      <c r="D20" s="4" t="s">
        <v>41</v>
      </c>
      <c r="E20" s="10">
        <v>4</v>
      </c>
      <c r="F20" s="10">
        <v>2</v>
      </c>
    </row>
    <row r="21" spans="1:6" x14ac:dyDescent="0.3">
      <c r="A21" s="4" t="s">
        <v>32</v>
      </c>
      <c r="B21" s="4" t="s">
        <v>33</v>
      </c>
      <c r="C21" s="4">
        <v>2029</v>
      </c>
      <c r="D21" s="4" t="s">
        <v>42</v>
      </c>
      <c r="E21" s="10">
        <v>29</v>
      </c>
      <c r="F21" s="10">
        <v>1</v>
      </c>
    </row>
    <row r="22" spans="1:6" x14ac:dyDescent="0.3">
      <c r="A22" s="4" t="s">
        <v>32</v>
      </c>
      <c r="B22" s="4" t="s">
        <v>33</v>
      </c>
      <c r="C22" s="4">
        <v>2029</v>
      </c>
      <c r="D22" s="4" t="s">
        <v>43</v>
      </c>
      <c r="E22" s="10">
        <v>22</v>
      </c>
      <c r="F22" s="10">
        <v>2</v>
      </c>
    </row>
    <row r="23" spans="1:6" x14ac:dyDescent="0.3">
      <c r="A23" s="4" t="s">
        <v>32</v>
      </c>
      <c r="B23" s="4" t="s">
        <v>33</v>
      </c>
      <c r="C23" s="4">
        <v>2030</v>
      </c>
      <c r="D23" s="4" t="s">
        <v>31</v>
      </c>
      <c r="E23" s="10">
        <v>12</v>
      </c>
      <c r="F23" s="10">
        <v>1</v>
      </c>
    </row>
    <row r="24" spans="1:6" x14ac:dyDescent="0.3">
      <c r="A24" s="4" t="s">
        <v>32</v>
      </c>
      <c r="B24" s="4" t="s">
        <v>33</v>
      </c>
      <c r="C24" s="4">
        <v>2030</v>
      </c>
      <c r="D24" s="4" t="s">
        <v>38</v>
      </c>
      <c r="E24" s="10">
        <v>6</v>
      </c>
      <c r="F24" s="10">
        <v>6</v>
      </c>
    </row>
    <row r="25" spans="1:6" x14ac:dyDescent="0.3">
      <c r="A25" s="4" t="s">
        <v>32</v>
      </c>
      <c r="B25" s="4" t="s">
        <v>33</v>
      </c>
      <c r="C25" s="4">
        <v>2030</v>
      </c>
      <c r="D25" s="4" t="s">
        <v>39</v>
      </c>
      <c r="E25" s="10">
        <v>16</v>
      </c>
      <c r="F25" s="10">
        <v>6</v>
      </c>
    </row>
    <row r="26" spans="1:6" x14ac:dyDescent="0.3">
      <c r="A26" s="4" t="s">
        <v>32</v>
      </c>
      <c r="B26" s="4" t="s">
        <v>33</v>
      </c>
      <c r="C26" s="4">
        <v>2030</v>
      </c>
      <c r="D26" s="4" t="s">
        <v>40</v>
      </c>
      <c r="E26" s="10">
        <v>1</v>
      </c>
      <c r="F26" s="10">
        <v>6</v>
      </c>
    </row>
    <row r="27" spans="1:6" x14ac:dyDescent="0.3">
      <c r="A27" s="4" t="s">
        <v>32</v>
      </c>
      <c r="B27" s="4" t="s">
        <v>33</v>
      </c>
      <c r="C27" s="4">
        <v>2030</v>
      </c>
      <c r="D27" s="4" t="s">
        <v>41</v>
      </c>
      <c r="E27" s="10">
        <v>4</v>
      </c>
      <c r="F27" s="10">
        <v>2</v>
      </c>
    </row>
    <row r="28" spans="1:6" x14ac:dyDescent="0.3">
      <c r="A28" s="4" t="s">
        <v>32</v>
      </c>
      <c r="B28" s="4" t="s">
        <v>33</v>
      </c>
      <c r="C28" s="4">
        <v>2030</v>
      </c>
      <c r="D28" s="4" t="s">
        <v>42</v>
      </c>
      <c r="E28" s="10">
        <v>29</v>
      </c>
      <c r="F28" s="10">
        <v>1</v>
      </c>
    </row>
    <row r="29" spans="1:6" x14ac:dyDescent="0.3">
      <c r="A29" s="4" t="s">
        <v>32</v>
      </c>
      <c r="B29" s="4" t="s">
        <v>33</v>
      </c>
      <c r="C29" s="4">
        <v>2030</v>
      </c>
      <c r="D29" s="4" t="s">
        <v>43</v>
      </c>
      <c r="E29" s="10">
        <v>22</v>
      </c>
      <c r="F29" s="10">
        <v>2</v>
      </c>
    </row>
    <row r="30" spans="1:6" x14ac:dyDescent="0.3">
      <c r="A30" s="4" t="s">
        <v>32</v>
      </c>
      <c r="B30" s="4" t="s">
        <v>35</v>
      </c>
      <c r="C30" s="4">
        <v>2027</v>
      </c>
      <c r="D30" s="4" t="s">
        <v>31</v>
      </c>
      <c r="E30" s="10">
        <v>15</v>
      </c>
      <c r="F30" s="10">
        <v>1</v>
      </c>
    </row>
    <row r="31" spans="1:6" x14ac:dyDescent="0.3">
      <c r="A31" s="4" t="s">
        <v>32</v>
      </c>
      <c r="B31" s="4" t="s">
        <v>35</v>
      </c>
      <c r="C31" s="4">
        <v>2027</v>
      </c>
      <c r="D31" s="4" t="s">
        <v>38</v>
      </c>
      <c r="E31" s="10">
        <v>8</v>
      </c>
      <c r="F31" s="10">
        <v>6</v>
      </c>
    </row>
    <row r="32" spans="1:6" x14ac:dyDescent="0.3">
      <c r="A32" s="4" t="s">
        <v>32</v>
      </c>
      <c r="B32" s="4" t="s">
        <v>35</v>
      </c>
      <c r="C32" s="4">
        <v>2027</v>
      </c>
      <c r="D32" s="4" t="s">
        <v>39</v>
      </c>
      <c r="E32" s="10">
        <v>20</v>
      </c>
      <c r="F32" s="10">
        <v>6</v>
      </c>
    </row>
    <row r="33" spans="1:6" x14ac:dyDescent="0.3">
      <c r="A33" s="4" t="s">
        <v>32</v>
      </c>
      <c r="B33" s="4" t="s">
        <v>35</v>
      </c>
      <c r="C33" s="4">
        <v>2027</v>
      </c>
      <c r="D33" s="4" t="s">
        <v>40</v>
      </c>
      <c r="E33" s="10">
        <v>2</v>
      </c>
      <c r="F33" s="10">
        <v>6</v>
      </c>
    </row>
    <row r="34" spans="1:6" x14ac:dyDescent="0.3">
      <c r="A34" s="4" t="s">
        <v>32</v>
      </c>
      <c r="B34" s="4" t="s">
        <v>35</v>
      </c>
      <c r="C34" s="4">
        <v>2027</v>
      </c>
      <c r="D34" s="4" t="s">
        <v>41</v>
      </c>
      <c r="E34" s="10">
        <v>3</v>
      </c>
      <c r="F34" s="10">
        <v>2</v>
      </c>
    </row>
    <row r="35" spans="1:6" x14ac:dyDescent="0.3">
      <c r="A35" s="4" t="s">
        <v>32</v>
      </c>
      <c r="B35" s="4" t="s">
        <v>35</v>
      </c>
      <c r="C35" s="4">
        <v>2027</v>
      </c>
      <c r="D35" s="4" t="s">
        <v>42</v>
      </c>
      <c r="E35" s="10">
        <v>36</v>
      </c>
      <c r="F35" s="10">
        <v>1</v>
      </c>
    </row>
    <row r="36" spans="1:6" x14ac:dyDescent="0.3">
      <c r="A36" s="4" t="s">
        <v>32</v>
      </c>
      <c r="B36" s="4" t="s">
        <v>35</v>
      </c>
      <c r="C36" s="4">
        <v>2027</v>
      </c>
      <c r="D36" s="4" t="s">
        <v>43</v>
      </c>
      <c r="E36" s="10">
        <v>27</v>
      </c>
      <c r="F36" s="10">
        <v>2</v>
      </c>
    </row>
    <row r="37" spans="1:6" x14ac:dyDescent="0.3">
      <c r="A37" s="4" t="s">
        <v>32</v>
      </c>
      <c r="B37" s="4" t="s">
        <v>35</v>
      </c>
      <c r="C37" s="4">
        <v>2028</v>
      </c>
      <c r="D37" s="4" t="s">
        <v>31</v>
      </c>
      <c r="E37" s="10">
        <v>15</v>
      </c>
      <c r="F37" s="10">
        <v>1</v>
      </c>
    </row>
    <row r="38" spans="1:6" x14ac:dyDescent="0.3">
      <c r="A38" s="4" t="s">
        <v>32</v>
      </c>
      <c r="B38" s="4" t="s">
        <v>35</v>
      </c>
      <c r="C38" s="4">
        <v>2028</v>
      </c>
      <c r="D38" s="4" t="s">
        <v>38</v>
      </c>
      <c r="E38" s="10">
        <v>8</v>
      </c>
      <c r="F38" s="10">
        <v>6</v>
      </c>
    </row>
    <row r="39" spans="1:6" x14ac:dyDescent="0.3">
      <c r="A39" s="4" t="s">
        <v>32</v>
      </c>
      <c r="B39" s="4" t="s">
        <v>35</v>
      </c>
      <c r="C39" s="4">
        <v>2028</v>
      </c>
      <c r="D39" s="4" t="s">
        <v>39</v>
      </c>
      <c r="E39" s="10">
        <v>20</v>
      </c>
      <c r="F39" s="10">
        <v>6</v>
      </c>
    </row>
    <row r="40" spans="1:6" x14ac:dyDescent="0.3">
      <c r="A40" s="4" t="s">
        <v>32</v>
      </c>
      <c r="B40" s="4" t="s">
        <v>35</v>
      </c>
      <c r="C40" s="4">
        <v>2028</v>
      </c>
      <c r="D40" s="4" t="s">
        <v>40</v>
      </c>
      <c r="E40" s="10">
        <v>2</v>
      </c>
      <c r="F40" s="10">
        <v>6</v>
      </c>
    </row>
    <row r="41" spans="1:6" x14ac:dyDescent="0.3">
      <c r="A41" s="4" t="s">
        <v>32</v>
      </c>
      <c r="B41" s="4" t="s">
        <v>35</v>
      </c>
      <c r="C41" s="4">
        <v>2028</v>
      </c>
      <c r="D41" s="4" t="s">
        <v>41</v>
      </c>
      <c r="E41" s="10">
        <v>3</v>
      </c>
      <c r="F41" s="10">
        <v>2</v>
      </c>
    </row>
    <row r="42" spans="1:6" x14ac:dyDescent="0.3">
      <c r="A42" s="4" t="s">
        <v>32</v>
      </c>
      <c r="B42" s="4" t="s">
        <v>35</v>
      </c>
      <c r="C42" s="4">
        <v>2028</v>
      </c>
      <c r="D42" s="4" t="s">
        <v>42</v>
      </c>
      <c r="E42" s="10">
        <v>36</v>
      </c>
      <c r="F42" s="10">
        <v>1</v>
      </c>
    </row>
    <row r="43" spans="1:6" x14ac:dyDescent="0.3">
      <c r="A43" s="4" t="s">
        <v>32</v>
      </c>
      <c r="B43" s="4" t="s">
        <v>35</v>
      </c>
      <c r="C43" s="4">
        <v>2028</v>
      </c>
      <c r="D43" s="4" t="s">
        <v>43</v>
      </c>
      <c r="E43" s="10">
        <v>27</v>
      </c>
      <c r="F43" s="10">
        <v>2</v>
      </c>
    </row>
    <row r="44" spans="1:6" x14ac:dyDescent="0.3">
      <c r="A44" s="4" t="s">
        <v>32</v>
      </c>
      <c r="B44" s="4" t="s">
        <v>35</v>
      </c>
      <c r="C44" s="4">
        <v>2029</v>
      </c>
      <c r="D44" s="4" t="s">
        <v>31</v>
      </c>
      <c r="E44" s="10">
        <v>15</v>
      </c>
      <c r="F44" s="10">
        <v>1</v>
      </c>
    </row>
    <row r="45" spans="1:6" x14ac:dyDescent="0.3">
      <c r="A45" s="4" t="s">
        <v>32</v>
      </c>
      <c r="B45" s="4" t="s">
        <v>35</v>
      </c>
      <c r="C45" s="4">
        <v>2029</v>
      </c>
      <c r="D45" s="4" t="s">
        <v>38</v>
      </c>
      <c r="E45" s="10">
        <v>8</v>
      </c>
      <c r="F45" s="10">
        <v>6</v>
      </c>
    </row>
    <row r="46" spans="1:6" x14ac:dyDescent="0.3">
      <c r="A46" s="4" t="s">
        <v>32</v>
      </c>
      <c r="B46" s="4" t="s">
        <v>35</v>
      </c>
      <c r="C46" s="4">
        <v>2029</v>
      </c>
      <c r="D46" s="4" t="s">
        <v>39</v>
      </c>
      <c r="E46" s="10">
        <v>20</v>
      </c>
      <c r="F46" s="10">
        <v>6</v>
      </c>
    </row>
    <row r="47" spans="1:6" x14ac:dyDescent="0.3">
      <c r="A47" s="4" t="s">
        <v>32</v>
      </c>
      <c r="B47" s="4" t="s">
        <v>35</v>
      </c>
      <c r="C47" s="4">
        <v>2029</v>
      </c>
      <c r="D47" s="4" t="s">
        <v>40</v>
      </c>
      <c r="E47" s="10">
        <v>2</v>
      </c>
      <c r="F47" s="10">
        <v>6</v>
      </c>
    </row>
    <row r="48" spans="1:6" x14ac:dyDescent="0.3">
      <c r="A48" s="4" t="s">
        <v>32</v>
      </c>
      <c r="B48" s="4" t="s">
        <v>35</v>
      </c>
      <c r="C48" s="4">
        <v>2029</v>
      </c>
      <c r="D48" s="4" t="s">
        <v>41</v>
      </c>
      <c r="E48" s="10">
        <v>3</v>
      </c>
      <c r="F48" s="10">
        <v>2</v>
      </c>
    </row>
    <row r="49" spans="1:6" x14ac:dyDescent="0.3">
      <c r="A49" s="4" t="s">
        <v>32</v>
      </c>
      <c r="B49" s="4" t="s">
        <v>35</v>
      </c>
      <c r="C49" s="4">
        <v>2029</v>
      </c>
      <c r="D49" s="4" t="s">
        <v>42</v>
      </c>
      <c r="E49" s="10">
        <v>36</v>
      </c>
      <c r="F49" s="10">
        <v>1</v>
      </c>
    </row>
    <row r="50" spans="1:6" x14ac:dyDescent="0.3">
      <c r="A50" s="4" t="s">
        <v>32</v>
      </c>
      <c r="B50" s="4" t="s">
        <v>35</v>
      </c>
      <c r="C50" s="4">
        <v>2029</v>
      </c>
      <c r="D50" s="4" t="s">
        <v>43</v>
      </c>
      <c r="E50" s="10">
        <v>27</v>
      </c>
      <c r="F50" s="10">
        <v>2</v>
      </c>
    </row>
    <row r="51" spans="1:6" x14ac:dyDescent="0.3">
      <c r="A51" s="4" t="s">
        <v>32</v>
      </c>
      <c r="B51" s="4" t="s">
        <v>35</v>
      </c>
      <c r="C51" s="4">
        <v>2030</v>
      </c>
      <c r="D51" s="4" t="s">
        <v>31</v>
      </c>
      <c r="E51" s="10">
        <v>15</v>
      </c>
      <c r="F51" s="10">
        <v>1</v>
      </c>
    </row>
    <row r="52" spans="1:6" x14ac:dyDescent="0.3">
      <c r="A52" s="4" t="s">
        <v>32</v>
      </c>
      <c r="B52" s="4" t="s">
        <v>35</v>
      </c>
      <c r="C52" s="4">
        <v>2030</v>
      </c>
      <c r="D52" s="4" t="s">
        <v>38</v>
      </c>
      <c r="E52" s="10">
        <v>8</v>
      </c>
      <c r="F52" s="10">
        <v>6</v>
      </c>
    </row>
    <row r="53" spans="1:6" x14ac:dyDescent="0.3">
      <c r="A53" s="4" t="s">
        <v>32</v>
      </c>
      <c r="B53" s="4" t="s">
        <v>35</v>
      </c>
      <c r="C53" s="4">
        <v>2030</v>
      </c>
      <c r="D53" s="4" t="s">
        <v>39</v>
      </c>
      <c r="E53" s="10">
        <v>20</v>
      </c>
      <c r="F53" s="10">
        <v>6</v>
      </c>
    </row>
    <row r="54" spans="1:6" x14ac:dyDescent="0.3">
      <c r="A54" s="4" t="s">
        <v>32</v>
      </c>
      <c r="B54" s="4" t="s">
        <v>35</v>
      </c>
      <c r="C54" s="4">
        <v>2030</v>
      </c>
      <c r="D54" s="4" t="s">
        <v>40</v>
      </c>
      <c r="E54" s="10">
        <v>2</v>
      </c>
      <c r="F54" s="10">
        <v>6</v>
      </c>
    </row>
    <row r="55" spans="1:6" x14ac:dyDescent="0.3">
      <c r="A55" s="4" t="s">
        <v>32</v>
      </c>
      <c r="B55" s="4" t="s">
        <v>35</v>
      </c>
      <c r="C55" s="4">
        <v>2030</v>
      </c>
      <c r="D55" s="4" t="s">
        <v>41</v>
      </c>
      <c r="E55" s="10">
        <v>3</v>
      </c>
      <c r="F55" s="10">
        <v>2</v>
      </c>
    </row>
    <row r="56" spans="1:6" x14ac:dyDescent="0.3">
      <c r="A56" s="4" t="s">
        <v>32</v>
      </c>
      <c r="B56" s="4" t="s">
        <v>35</v>
      </c>
      <c r="C56" s="4">
        <v>2030</v>
      </c>
      <c r="D56" s="4" t="s">
        <v>42</v>
      </c>
      <c r="E56" s="10">
        <v>36</v>
      </c>
      <c r="F56" s="10">
        <v>1</v>
      </c>
    </row>
    <row r="57" spans="1:6" x14ac:dyDescent="0.3">
      <c r="A57" s="4" t="s">
        <v>32</v>
      </c>
      <c r="B57" s="4" t="s">
        <v>35</v>
      </c>
      <c r="C57" s="4">
        <v>2030</v>
      </c>
      <c r="D57" s="4" t="s">
        <v>43</v>
      </c>
      <c r="E57" s="10">
        <v>27</v>
      </c>
      <c r="F57" s="10">
        <v>2</v>
      </c>
    </row>
    <row r="58" spans="1:6" x14ac:dyDescent="0.3">
      <c r="A58" s="4" t="s">
        <v>32</v>
      </c>
      <c r="B58" s="4" t="s">
        <v>36</v>
      </c>
      <c r="C58" s="4">
        <v>2027</v>
      </c>
      <c r="D58" s="4" t="s">
        <v>31</v>
      </c>
      <c r="E58" s="10">
        <v>11</v>
      </c>
      <c r="F58" s="10">
        <v>1</v>
      </c>
    </row>
    <row r="59" spans="1:6" x14ac:dyDescent="0.3">
      <c r="A59" s="4" t="s">
        <v>32</v>
      </c>
      <c r="B59" s="4" t="s">
        <v>36</v>
      </c>
      <c r="C59" s="4">
        <v>2027</v>
      </c>
      <c r="D59" s="4" t="s">
        <v>38</v>
      </c>
      <c r="E59" s="10">
        <v>4</v>
      </c>
      <c r="F59" s="10">
        <v>6</v>
      </c>
    </row>
    <row r="60" spans="1:6" x14ac:dyDescent="0.3">
      <c r="A60" s="4" t="s">
        <v>32</v>
      </c>
      <c r="B60" s="4" t="s">
        <v>36</v>
      </c>
      <c r="C60" s="4">
        <v>2027</v>
      </c>
      <c r="D60" s="4" t="s">
        <v>39</v>
      </c>
      <c r="E60" s="10">
        <v>6</v>
      </c>
      <c r="F60" s="10">
        <v>6</v>
      </c>
    </row>
    <row r="61" spans="1:6" x14ac:dyDescent="0.3">
      <c r="A61" s="4" t="s">
        <v>32</v>
      </c>
      <c r="B61" s="4" t="s">
        <v>36</v>
      </c>
      <c r="C61" s="4">
        <v>2027</v>
      </c>
      <c r="D61" s="4" t="s">
        <v>40</v>
      </c>
      <c r="E61" s="10">
        <v>1</v>
      </c>
      <c r="F61" s="10">
        <v>6</v>
      </c>
    </row>
    <row r="62" spans="1:6" x14ac:dyDescent="0.3">
      <c r="A62" s="4" t="s">
        <v>32</v>
      </c>
      <c r="B62" s="4" t="s">
        <v>36</v>
      </c>
      <c r="C62" s="4">
        <v>2027</v>
      </c>
      <c r="D62" s="4" t="s">
        <v>41</v>
      </c>
      <c r="E62" s="10">
        <v>1</v>
      </c>
      <c r="F62" s="10">
        <v>2</v>
      </c>
    </row>
    <row r="63" spans="1:6" x14ac:dyDescent="0.3">
      <c r="A63" s="4" t="s">
        <v>32</v>
      </c>
      <c r="B63" s="4" t="s">
        <v>36</v>
      </c>
      <c r="C63" s="4">
        <v>2027</v>
      </c>
      <c r="D63" s="4" t="s">
        <v>42</v>
      </c>
      <c r="E63" s="10">
        <v>19</v>
      </c>
      <c r="F63" s="10">
        <v>1</v>
      </c>
    </row>
    <row r="64" spans="1:6" x14ac:dyDescent="0.3">
      <c r="A64" s="4" t="s">
        <v>32</v>
      </c>
      <c r="B64" s="4" t="s">
        <v>36</v>
      </c>
      <c r="C64" s="4">
        <v>2027</v>
      </c>
      <c r="D64" s="4" t="s">
        <v>43</v>
      </c>
      <c r="E64" s="10">
        <v>15</v>
      </c>
      <c r="F64" s="10">
        <v>2</v>
      </c>
    </row>
    <row r="65" spans="1:6" x14ac:dyDescent="0.3">
      <c r="A65" s="4" t="s">
        <v>32</v>
      </c>
      <c r="B65" s="4" t="s">
        <v>36</v>
      </c>
      <c r="C65" s="4">
        <v>2028</v>
      </c>
      <c r="D65" s="4" t="s">
        <v>31</v>
      </c>
      <c r="E65" s="10">
        <v>11</v>
      </c>
      <c r="F65" s="10">
        <v>1</v>
      </c>
    </row>
    <row r="66" spans="1:6" x14ac:dyDescent="0.3">
      <c r="A66" s="4" t="s">
        <v>32</v>
      </c>
      <c r="B66" s="4" t="s">
        <v>36</v>
      </c>
      <c r="C66" s="4">
        <v>2028</v>
      </c>
      <c r="D66" s="4" t="s">
        <v>38</v>
      </c>
      <c r="E66" s="10">
        <v>4</v>
      </c>
      <c r="F66" s="10">
        <v>6</v>
      </c>
    </row>
    <row r="67" spans="1:6" x14ac:dyDescent="0.3">
      <c r="A67" s="4" t="s">
        <v>32</v>
      </c>
      <c r="B67" s="4" t="s">
        <v>36</v>
      </c>
      <c r="C67" s="4">
        <v>2028</v>
      </c>
      <c r="D67" s="4" t="s">
        <v>39</v>
      </c>
      <c r="E67" s="10">
        <v>6</v>
      </c>
      <c r="F67" s="10">
        <v>6</v>
      </c>
    </row>
    <row r="68" spans="1:6" x14ac:dyDescent="0.3">
      <c r="A68" s="4" t="s">
        <v>32</v>
      </c>
      <c r="B68" s="4" t="s">
        <v>36</v>
      </c>
      <c r="C68" s="4">
        <v>2028</v>
      </c>
      <c r="D68" s="4" t="s">
        <v>40</v>
      </c>
      <c r="E68" s="10">
        <v>1</v>
      </c>
      <c r="F68" s="10">
        <v>6</v>
      </c>
    </row>
    <row r="69" spans="1:6" x14ac:dyDescent="0.3">
      <c r="A69" s="4" t="s">
        <v>32</v>
      </c>
      <c r="B69" s="4" t="s">
        <v>36</v>
      </c>
      <c r="C69" s="4">
        <v>2028</v>
      </c>
      <c r="D69" s="4" t="s">
        <v>41</v>
      </c>
      <c r="E69" s="10">
        <v>1</v>
      </c>
      <c r="F69" s="10">
        <v>2</v>
      </c>
    </row>
    <row r="70" spans="1:6" x14ac:dyDescent="0.3">
      <c r="A70" s="4" t="s">
        <v>32</v>
      </c>
      <c r="B70" s="4" t="s">
        <v>36</v>
      </c>
      <c r="C70" s="4">
        <v>2028</v>
      </c>
      <c r="D70" s="4" t="s">
        <v>42</v>
      </c>
      <c r="E70" s="10">
        <v>19</v>
      </c>
      <c r="F70" s="10">
        <v>1</v>
      </c>
    </row>
    <row r="71" spans="1:6" x14ac:dyDescent="0.3">
      <c r="A71" s="4" t="s">
        <v>32</v>
      </c>
      <c r="B71" s="4" t="s">
        <v>36</v>
      </c>
      <c r="C71" s="4">
        <v>2028</v>
      </c>
      <c r="D71" s="4" t="s">
        <v>43</v>
      </c>
      <c r="E71" s="10">
        <v>15</v>
      </c>
      <c r="F71" s="10">
        <v>2</v>
      </c>
    </row>
    <row r="72" spans="1:6" x14ac:dyDescent="0.3">
      <c r="A72" s="4" t="s">
        <v>32</v>
      </c>
      <c r="B72" s="4" t="s">
        <v>36</v>
      </c>
      <c r="C72" s="4">
        <v>2029</v>
      </c>
      <c r="D72" s="4" t="s">
        <v>31</v>
      </c>
      <c r="E72" s="10">
        <v>11</v>
      </c>
      <c r="F72" s="10">
        <v>1</v>
      </c>
    </row>
    <row r="73" spans="1:6" x14ac:dyDescent="0.3">
      <c r="A73" s="4" t="s">
        <v>32</v>
      </c>
      <c r="B73" s="4" t="s">
        <v>36</v>
      </c>
      <c r="C73" s="4">
        <v>2029</v>
      </c>
      <c r="D73" s="4" t="s">
        <v>38</v>
      </c>
      <c r="E73" s="10">
        <v>4</v>
      </c>
      <c r="F73" s="10">
        <v>6</v>
      </c>
    </row>
    <row r="74" spans="1:6" x14ac:dyDescent="0.3">
      <c r="A74" s="4" t="s">
        <v>32</v>
      </c>
      <c r="B74" s="4" t="s">
        <v>36</v>
      </c>
      <c r="C74" s="4">
        <v>2029</v>
      </c>
      <c r="D74" s="4" t="s">
        <v>39</v>
      </c>
      <c r="E74" s="10">
        <v>6</v>
      </c>
      <c r="F74" s="10">
        <v>6</v>
      </c>
    </row>
    <row r="75" spans="1:6" x14ac:dyDescent="0.3">
      <c r="A75" s="4" t="s">
        <v>32</v>
      </c>
      <c r="B75" s="4" t="s">
        <v>36</v>
      </c>
      <c r="C75" s="4">
        <v>2029</v>
      </c>
      <c r="D75" s="4" t="s">
        <v>40</v>
      </c>
      <c r="E75" s="10">
        <v>1</v>
      </c>
      <c r="F75" s="10">
        <v>6</v>
      </c>
    </row>
    <row r="76" spans="1:6" x14ac:dyDescent="0.3">
      <c r="A76" s="4" t="s">
        <v>32</v>
      </c>
      <c r="B76" s="4" t="s">
        <v>36</v>
      </c>
      <c r="C76" s="4">
        <v>2029</v>
      </c>
      <c r="D76" s="4" t="s">
        <v>41</v>
      </c>
      <c r="E76" s="10">
        <v>1</v>
      </c>
      <c r="F76" s="10">
        <v>2</v>
      </c>
    </row>
    <row r="77" spans="1:6" x14ac:dyDescent="0.3">
      <c r="A77" s="4" t="s">
        <v>32</v>
      </c>
      <c r="B77" s="4" t="s">
        <v>36</v>
      </c>
      <c r="C77" s="4">
        <v>2029</v>
      </c>
      <c r="D77" s="4" t="s">
        <v>42</v>
      </c>
      <c r="E77" s="10">
        <v>19</v>
      </c>
      <c r="F77" s="10">
        <v>1</v>
      </c>
    </row>
    <row r="78" spans="1:6" x14ac:dyDescent="0.3">
      <c r="A78" s="4" t="s">
        <v>32</v>
      </c>
      <c r="B78" s="4" t="s">
        <v>36</v>
      </c>
      <c r="C78" s="4">
        <v>2029</v>
      </c>
      <c r="D78" s="4" t="s">
        <v>43</v>
      </c>
      <c r="E78" s="10">
        <v>15</v>
      </c>
      <c r="F78" s="10">
        <v>2</v>
      </c>
    </row>
    <row r="79" spans="1:6" x14ac:dyDescent="0.3">
      <c r="A79" s="4" t="s">
        <v>32</v>
      </c>
      <c r="B79" s="4" t="s">
        <v>36</v>
      </c>
      <c r="C79" s="4">
        <v>2030</v>
      </c>
      <c r="D79" s="4" t="s">
        <v>31</v>
      </c>
      <c r="E79" s="10">
        <v>11</v>
      </c>
      <c r="F79" s="10">
        <v>1</v>
      </c>
    </row>
    <row r="80" spans="1:6" x14ac:dyDescent="0.3">
      <c r="A80" s="4" t="s">
        <v>32</v>
      </c>
      <c r="B80" s="4" t="s">
        <v>36</v>
      </c>
      <c r="C80" s="4">
        <v>2030</v>
      </c>
      <c r="D80" s="4" t="s">
        <v>38</v>
      </c>
      <c r="E80" s="10">
        <v>4</v>
      </c>
      <c r="F80" s="10">
        <v>6</v>
      </c>
    </row>
    <row r="81" spans="1:6" x14ac:dyDescent="0.3">
      <c r="A81" s="4" t="s">
        <v>32</v>
      </c>
      <c r="B81" s="4" t="s">
        <v>36</v>
      </c>
      <c r="C81" s="4">
        <v>2030</v>
      </c>
      <c r="D81" s="4" t="s">
        <v>39</v>
      </c>
      <c r="E81" s="10">
        <v>6</v>
      </c>
      <c r="F81" s="10">
        <v>6</v>
      </c>
    </row>
    <row r="82" spans="1:6" x14ac:dyDescent="0.3">
      <c r="A82" s="4" t="s">
        <v>32</v>
      </c>
      <c r="B82" s="4" t="s">
        <v>36</v>
      </c>
      <c r="C82" s="4">
        <v>2030</v>
      </c>
      <c r="D82" s="4" t="s">
        <v>40</v>
      </c>
      <c r="E82" s="10">
        <v>1</v>
      </c>
      <c r="F82" s="10">
        <v>6</v>
      </c>
    </row>
    <row r="83" spans="1:6" x14ac:dyDescent="0.3">
      <c r="A83" s="4" t="s">
        <v>32</v>
      </c>
      <c r="B83" s="4" t="s">
        <v>36</v>
      </c>
      <c r="C83" s="4">
        <v>2030</v>
      </c>
      <c r="D83" s="4" t="s">
        <v>41</v>
      </c>
      <c r="E83" s="10">
        <v>1</v>
      </c>
      <c r="F83" s="10">
        <v>2</v>
      </c>
    </row>
    <row r="84" spans="1:6" x14ac:dyDescent="0.3">
      <c r="A84" s="4" t="s">
        <v>32</v>
      </c>
      <c r="B84" s="4" t="s">
        <v>36</v>
      </c>
      <c r="C84" s="4">
        <v>2030</v>
      </c>
      <c r="D84" s="4" t="s">
        <v>42</v>
      </c>
      <c r="E84" s="10">
        <v>19</v>
      </c>
      <c r="F84" s="10">
        <v>1</v>
      </c>
    </row>
    <row r="85" spans="1:6" x14ac:dyDescent="0.3">
      <c r="A85" s="4" t="s">
        <v>32</v>
      </c>
      <c r="B85" s="4" t="s">
        <v>36</v>
      </c>
      <c r="C85" s="4">
        <v>2030</v>
      </c>
      <c r="D85" s="4" t="s">
        <v>43</v>
      </c>
      <c r="E85" s="10">
        <v>15</v>
      </c>
      <c r="F85" s="10">
        <v>2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Resumo_Anual</vt:lpstr>
      <vt:lpstr>Orcamento_ComiteGestor</vt:lpstr>
      <vt:lpstr>Bolsas_ComiteGestor</vt:lpstr>
      <vt:lpstr>Orcamento_Temas</vt:lpstr>
      <vt:lpstr>Bolsas_Temas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Edgar Saturnino</cp:lastModifiedBy>
  <cp:revision>0</cp:revision>
  <dcterms:created xsi:type="dcterms:W3CDTF">2026-07-09T18:21:33Z</dcterms:created>
  <dcterms:modified xsi:type="dcterms:W3CDTF">2026-07-09T23:42:14Z</dcterms:modified>
  <dc:language>en-US</dc:language>
</cp:coreProperties>
</file>